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29.06.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75" i="1" l="1"/>
  <c r="BJ76" i="1"/>
  <c r="BK75" i="1"/>
  <c r="AR77" i="1" l="1"/>
  <c r="AL77" i="1"/>
  <c r="BI30" i="1" l="1"/>
  <c r="BI31" i="1"/>
  <c r="BI32" i="1"/>
  <c r="BI33" i="1"/>
  <c r="BI34" i="1"/>
  <c r="BI35" i="1"/>
  <c r="BI36" i="1"/>
  <c r="BI37" i="1"/>
  <c r="BI38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114" i="1"/>
  <c r="BI115" i="1"/>
  <c r="BI116" i="1"/>
  <c r="BI117" i="1"/>
  <c r="BI118" i="1"/>
  <c r="BI119" i="1"/>
  <c r="BI120" i="1"/>
  <c r="BI121" i="1"/>
  <c r="BI122" i="1"/>
  <c r="BI63" i="1"/>
  <c r="BI64" i="1"/>
  <c r="BI65" i="1"/>
  <c r="BI66" i="1"/>
  <c r="BI56" i="1"/>
  <c r="BI57" i="1"/>
  <c r="BI58" i="1"/>
  <c r="BI59" i="1"/>
  <c r="BI60" i="1"/>
  <c r="BI67" i="1"/>
  <c r="BI68" i="1"/>
  <c r="BI69" i="1"/>
  <c r="BI70" i="1"/>
  <c r="BI71" i="1"/>
  <c r="BI72" i="1"/>
  <c r="BI73" i="1"/>
  <c r="BI74" i="1"/>
  <c r="BI76" i="1"/>
  <c r="BI77" i="1"/>
  <c r="BI78" i="1"/>
  <c r="BG18" i="1" l="1"/>
  <c r="BF18" i="1"/>
  <c r="BE18" i="1"/>
  <c r="BD18" i="1"/>
  <c r="BC18" i="1"/>
  <c r="BB18" i="1"/>
  <c r="BH17" i="1"/>
  <c r="BH16" i="1"/>
  <c r="BH18" i="1" s="1"/>
  <c r="AH46" i="1" l="1"/>
  <c r="AJ29" i="1" l="1"/>
  <c r="AL29" i="1"/>
  <c r="AP29" i="1"/>
  <c r="AR29" i="1"/>
  <c r="AV29" i="1"/>
  <c r="AF29" i="1"/>
  <c r="X29" i="1"/>
  <c r="Z29" i="1"/>
  <c r="AB29" i="1"/>
  <c r="AR78" i="1" l="1"/>
  <c r="AL78" i="1"/>
  <c r="AF78" i="1"/>
  <c r="AF77" i="1"/>
  <c r="AT70" i="1"/>
  <c r="V70" i="1" s="1"/>
  <c r="T70" i="1"/>
  <c r="V69" i="1"/>
  <c r="T69" i="1"/>
  <c r="AH68" i="1"/>
  <c r="V68" i="1" s="1"/>
  <c r="T68" i="1"/>
  <c r="V67" i="1"/>
  <c r="T67" i="1"/>
  <c r="AT60" i="1"/>
  <c r="V60" i="1" s="1"/>
  <c r="T60" i="1"/>
  <c r="AN59" i="1"/>
  <c r="V59" i="1" s="1"/>
  <c r="T59" i="1"/>
  <c r="AH58" i="1"/>
  <c r="V58" i="1" s="1"/>
  <c r="T58" i="1"/>
  <c r="V57" i="1"/>
  <c r="T57" i="1"/>
  <c r="V56" i="1"/>
  <c r="T56" i="1"/>
  <c r="AT55" i="1"/>
  <c r="V55" i="1" s="1"/>
  <c r="T55" i="1"/>
  <c r="AT54" i="1"/>
  <c r="T54" i="1"/>
  <c r="V53" i="1"/>
  <c r="T53" i="1"/>
  <c r="AH52" i="1"/>
  <c r="V52" i="1" s="1"/>
  <c r="T52" i="1"/>
  <c r="AH51" i="1"/>
  <c r="V51" i="1" s="1"/>
  <c r="T51" i="1"/>
  <c r="AH50" i="1"/>
  <c r="V50" i="1" s="1"/>
  <c r="T50" i="1"/>
  <c r="V49" i="1"/>
  <c r="T49" i="1"/>
  <c r="AN48" i="1"/>
  <c r="V48" i="1" s="1"/>
  <c r="T48" i="1"/>
  <c r="AN47" i="1"/>
  <c r="V47" i="1" s="1"/>
  <c r="T47" i="1"/>
  <c r="V46" i="1"/>
  <c r="T46" i="1"/>
  <c r="AH45" i="1"/>
  <c r="V45" i="1" s="1"/>
  <c r="T45" i="1"/>
  <c r="V44" i="1"/>
  <c r="V43" i="1"/>
  <c r="T43" i="1"/>
  <c r="AN42" i="1"/>
  <c r="V42" i="1" s="1"/>
  <c r="T42" i="1"/>
  <c r="AZ39" i="1"/>
  <c r="AN38" i="1"/>
  <c r="V38" i="1" s="1"/>
  <c r="T38" i="1"/>
  <c r="AN40" i="1"/>
  <c r="V40" i="1" s="1"/>
  <c r="T40" i="1"/>
  <c r="BB39" i="1"/>
  <c r="AX39" i="1"/>
  <c r="AV39" i="1"/>
  <c r="AR39" i="1"/>
  <c r="AP39" i="1"/>
  <c r="AL39" i="1"/>
  <c r="AJ39" i="1"/>
  <c r="AF39" i="1"/>
  <c r="AD39" i="1"/>
  <c r="AB39" i="1"/>
  <c r="Z39" i="1"/>
  <c r="X39" i="1"/>
  <c r="V37" i="1"/>
  <c r="T37" i="1"/>
  <c r="AT36" i="1"/>
  <c r="V36" i="1" s="1"/>
  <c r="T36" i="1"/>
  <c r="AT35" i="1"/>
  <c r="V35" i="1" s="1"/>
  <c r="T35" i="1"/>
  <c r="AT33" i="1"/>
  <c r="T33" i="1"/>
  <c r="T32" i="1"/>
  <c r="AH31" i="1"/>
  <c r="T31" i="1"/>
  <c r="AD29" i="1"/>
  <c r="BI29" i="1" s="1"/>
  <c r="T29" i="1" l="1"/>
  <c r="BL39" i="1"/>
  <c r="BI39" i="1"/>
  <c r="BJ39" i="1"/>
  <c r="V31" i="1"/>
  <c r="AH29" i="1"/>
  <c r="V33" i="1"/>
  <c r="AT29" i="1"/>
  <c r="AN29" i="1"/>
  <c r="AT39" i="1"/>
  <c r="AL75" i="1"/>
  <c r="AD75" i="1"/>
  <c r="AH39" i="1"/>
  <c r="X75" i="1"/>
  <c r="T78" i="1"/>
  <c r="AF75" i="1"/>
  <c r="BJ75" i="1" s="1"/>
  <c r="AB75" i="1"/>
  <c r="AV75" i="1"/>
  <c r="V32" i="1"/>
  <c r="T39" i="1"/>
  <c r="AP75" i="1"/>
  <c r="AR75" i="1"/>
  <c r="V54" i="1"/>
  <c r="V39" i="1" s="1"/>
  <c r="AJ75" i="1"/>
  <c r="Z75" i="1"/>
  <c r="AN39" i="1"/>
  <c r="BK39" i="1" l="1"/>
  <c r="BL75" i="1"/>
  <c r="AT75" i="1"/>
  <c r="AR76" i="1" s="1"/>
  <c r="AN75" i="1"/>
  <c r="AL76" i="1" s="1"/>
  <c r="V29" i="1"/>
  <c r="AH75" i="1"/>
  <c r="T75" i="1"/>
  <c r="BD29" i="1" s="1"/>
  <c r="V75" i="1" l="1"/>
  <c r="BD39" i="1"/>
  <c r="BI23" i="1" s="1"/>
  <c r="AF76" i="1"/>
  <c r="AZ29" i="1"/>
  <c r="BK29" i="1" s="1"/>
  <c r="T77" i="1"/>
  <c r="BB29" i="1"/>
  <c r="BL29" i="1" s="1"/>
  <c r="AX29" i="1" l="1"/>
  <c r="BJ29" i="1" s="1"/>
</calcChain>
</file>

<file path=xl/sharedStrings.xml><?xml version="1.0" encoding="utf-8"?>
<sst xmlns="http://schemas.openxmlformats.org/spreadsheetml/2006/main" count="509" uniqueCount="321">
  <si>
    <t>УТВЕРЖДАЮ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</si>
  <si>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</si>
  <si>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</si>
  <si>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</si>
  <si>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</si>
  <si>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Специальность:</t>
  </si>
  <si>
    <t>7-06-0611-01  Информационные системы и технологии</t>
  </si>
  <si>
    <t>Степень:</t>
  </si>
  <si>
    <t>М.П.</t>
  </si>
  <si>
    <t>Срок обучения: 2 года</t>
  </si>
  <si>
    <t>Регистрационный № _____________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</si>
  <si>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</si>
  <si>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</si>
  <si>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</si>
  <si>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</si>
  <si>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</si>
  <si>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</si>
  <si>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</si>
  <si>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</si>
  <si>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</si>
  <si>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</si>
  <si>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</si>
  <si>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</si>
  <si>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</si>
  <si>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</si>
  <si>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</si>
  <si>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</si>
  <si>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</si>
  <si>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Магистерская диссертация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</si>
  <si>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</si>
  <si>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</si>
  <si>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</si>
  <si>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</si>
  <si>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</si>
  <si>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</si>
  <si>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</si>
  <si>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</si>
  <si>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</si>
  <si>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</si>
  <si>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</si>
  <si>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</si>
  <si>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</si>
  <si>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</si>
  <si>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</si>
  <si>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</si>
  <si>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</si>
  <si>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</si>
  <si>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</si>
  <si>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</si>
  <si>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</si>
  <si>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</si>
  <si>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</si>
  <si>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</si>
  <si>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</si>
  <si>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</si>
  <si>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</si>
  <si>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</si>
  <si>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</si>
  <si>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</si>
  <si>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II</t>
  </si>
  <si>
    <t>Х</t>
  </si>
  <si>
    <t>/</t>
  </si>
  <si>
    <t>//</t>
  </si>
  <si>
    <t>Обозначения:</t>
  </si>
  <si>
    <t>–</t>
  </si>
  <si>
    <t>теоретическое обучение</t>
  </si>
  <si>
    <t>X</t>
  </si>
  <si>
    <t>итоговая аттестация</t>
  </si>
  <si>
    <t>экзаменационная сессия</t>
  </si>
  <si>
    <t>магистерская диссертация</t>
  </si>
  <si>
    <t>каникулы</t>
  </si>
  <si>
    <t>III. План образовательного процесса</t>
  </si>
  <si>
    <t xml:space="preserve">№
п/п
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</si>
  <si>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</si>
  <si>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</si>
  <si>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</si>
  <si>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</si>
  <si>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Код компетенции</t>
  </si>
  <si>
    <t>Аудиторных</t>
  </si>
  <si>
    <t>Из них</t>
  </si>
  <si>
    <t>I курс</t>
  </si>
  <si>
    <t>II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</si>
  <si>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</si>
  <si>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</si>
  <si>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</si>
  <si>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</si>
  <si>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</si>
  <si>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2 семестр,
18 недель</t>
  </si>
  <si>
    <t>3 семестр,
17 недель</t>
  </si>
  <si>
    <t>4 семестр</t>
  </si>
  <si>
    <t>Всего часов</t>
  </si>
  <si>
    <t>Ауд. часов</t>
  </si>
  <si>
    <t>Зач. единиц</t>
  </si>
  <si>
    <t>Государственный компонент</t>
  </si>
  <si>
    <t>Модуль «Проектирование информационных систем»</t>
  </si>
  <si>
    <t>Проектирование эргатических систем</t>
  </si>
  <si>
    <t>УК-1, УПК-1</t>
  </si>
  <si>
    <t>Технологии разработки и дизайн пользовательских интерфейсов</t>
  </si>
  <si>
    <t>УПК-2</t>
  </si>
  <si>
    <t>Архитектура информационных систем</t>
  </si>
  <si>
    <t>УПК-3</t>
  </si>
  <si>
    <t>Модуль «Технологии информационных систем»</t>
  </si>
  <si>
    <t>Технология блокчейн</t>
  </si>
  <si>
    <t>УПК-4</t>
  </si>
  <si>
    <t>Моделирование и управление большими данными</t>
  </si>
  <si>
    <t>УПК-5</t>
  </si>
  <si>
    <t>2.</t>
  </si>
  <si>
    <t>Коммерциализация результатов научно-исследовательской деятельности</t>
  </si>
  <si>
    <t>Педагогика и психология высшего образования</t>
  </si>
  <si>
    <t>Модуль «Системная инженерия»</t>
  </si>
  <si>
    <t>Системы поддержки принятия решений</t>
  </si>
  <si>
    <t>СК-2</t>
  </si>
  <si>
    <t>Системная инженерия</t>
  </si>
  <si>
    <t>СК-3</t>
  </si>
  <si>
    <t>40 80 01, 40 80 05</t>
  </si>
  <si>
    <t>каф. ЭВС</t>
  </si>
  <si>
    <t>Модуль «Коммуникативные технологии и безопасность»</t>
  </si>
  <si>
    <t>Компетенции современного руководителя</t>
  </si>
  <si>
    <t>СК-4</t>
  </si>
  <si>
    <t>Коммуникативные технологии управления человеческими ресурсами</t>
  </si>
  <si>
    <t>СК-5</t>
  </si>
  <si>
    <t>Кадровая безопасность</t>
  </si>
  <si>
    <t>СК-6</t>
  </si>
  <si>
    <t>Кросс-культурные коммуникации</t>
  </si>
  <si>
    <t>УК-3, СК-7</t>
  </si>
  <si>
    <t>Модуль «Управление бизнес-процессами»</t>
  </si>
  <si>
    <t>Управление человеческим капиталом</t>
  </si>
  <si>
    <t>СК-8</t>
  </si>
  <si>
    <t>Методология и методы научного эксперимента</t>
  </si>
  <si>
    <t>СК-9</t>
  </si>
  <si>
    <t>Гибкие методологии разработки программного обеспечения</t>
  </si>
  <si>
    <t>СК-10</t>
  </si>
  <si>
    <t>Модуль «Оценка и анализ данных»</t>
  </si>
  <si>
    <t>Методы экспертного оценивания и групповая экспертиза</t>
  </si>
  <si>
    <t>СК-11</t>
  </si>
  <si>
    <t>Интеллектуальный анализ данных</t>
  </si>
  <si>
    <t>СК-12</t>
  </si>
  <si>
    <t>Модули по выбору</t>
  </si>
  <si>
    <t xml:space="preserve">Модуль «Инженерная психология» </t>
  </si>
  <si>
    <t>Психология управления и организационная психология</t>
  </si>
  <si>
    <t>СК-13</t>
  </si>
  <si>
    <t>Нейролингвистическое программирование</t>
  </si>
  <si>
    <t>СК-14</t>
  </si>
  <si>
    <t>Психологическое сопровождение искусственного интеллекта</t>
  </si>
  <si>
    <t>СК-15</t>
  </si>
  <si>
    <t>Модуль «Психология управления, консультирование и коучинг»</t>
  </si>
  <si>
    <t>HR-трансформация в цифровой среде</t>
  </si>
  <si>
    <t>СК-16</t>
  </si>
  <si>
    <t>Психодиагностика в организационном управлении</t>
  </si>
  <si>
    <t>СК-17</t>
  </si>
  <si>
    <t>Коучинг в организационном управлении</t>
  </si>
  <si>
    <t>СК-18</t>
  </si>
  <si>
    <t>/96</t>
  </si>
  <si>
    <t>/338</t>
  </si>
  <si>
    <t>/2</t>
  </si>
  <si>
    <t>/1</t>
  </si>
  <si>
    <t>/120</t>
  </si>
  <si>
    <t>/3</t>
  </si>
  <si>
    <t>УК-1</t>
  </si>
  <si>
    <t>/70</t>
  </si>
  <si>
    <t>УК-3</t>
  </si>
  <si>
    <t>/72</t>
  </si>
  <si>
    <t>УК-2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</si>
  <si>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</si>
  <si>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</si>
  <si>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экзаменов</t>
  </si>
  <si>
    <t>Количество зачетов</t>
  </si>
  <si>
    <t>V. Магистерская диссертация</t>
  </si>
  <si>
    <t>VI. Итоговая аттестация</t>
  </si>
  <si>
    <t>Название практики</t>
  </si>
  <si>
    <t>Семестр</t>
  </si>
  <si>
    <t>Недель</t>
  </si>
  <si>
    <t>Зачетных
единиц</t>
  </si>
  <si>
    <t>Зачетных 
единиц</t>
  </si>
  <si>
    <t>Защита магистерской диссертации</t>
  </si>
  <si>
    <t>Технологическая</t>
  </si>
  <si>
    <t>VII.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</si>
  <si>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</si>
  <si>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</si>
  <si>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</si>
  <si>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Применять методы научного познания в исследовательской деятельности, генерировать и реализовывать инновационные идеи</t>
  </si>
  <si>
    <t>Решать научно-исследовательские и инновационные  задачи на основе применения информационно-коммуникационных технологий</t>
  </si>
  <si>
    <t>Осуществлять коммуникации  на  иностранном  языке  в  академической, научной  и  профессиональной  среде  для  реализации научно-исследовательской  и инновационной деятельности</t>
  </si>
  <si>
    <t>УК-4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</si>
  <si>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</si>
  <si>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УК-5</t>
  </si>
  <si>
    <t>Развивать инновационную восприимчивость и способность к инновационной деятельности</t>
  </si>
  <si>
    <t>УК-6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</si>
  <si>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</si>
  <si>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2.1</t>
  </si>
  <si>
    <t>УК-7</t>
  </si>
  <si>
    <t>Применять психолого-педагогические методы и информационно-коммуникационные технологии в образовании и управлении</t>
  </si>
  <si>
    <t>УПК-1</t>
  </si>
  <si>
    <t>1.1.1</t>
  </si>
  <si>
    <t>1.1.2</t>
  </si>
  <si>
    <t>1.1.3</t>
  </si>
  <si>
    <t>1.2.1</t>
  </si>
  <si>
    <t>1.2.2</t>
  </si>
  <si>
    <t>СК-1</t>
  </si>
  <si>
    <t>2.3.1</t>
  </si>
  <si>
    <t>2.3.2</t>
  </si>
  <si>
    <t>2.4.1</t>
  </si>
  <si>
    <t>2.4.2</t>
  </si>
  <si>
    <t>2.4.3</t>
  </si>
  <si>
    <t>СК-7</t>
  </si>
  <si>
    <t>2.5.1</t>
  </si>
  <si>
    <t>2.5.2</t>
  </si>
  <si>
    <t>СОГЛАСОВАНО</t>
  </si>
  <si>
    <t>Первый заместитель Министра промышленности Республики Беларусь</t>
  </si>
  <si>
    <t>С.М.Гунько</t>
  </si>
  <si>
    <t>С.А.Касперович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</si>
  <si>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</si>
  <si>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В.А.Богуш</t>
  </si>
  <si>
    <t>И.В.Титович</t>
  </si>
  <si>
    <t>Эксперт-нормоконтролер</t>
  </si>
  <si>
    <t xml:space="preserve">Рекомендован к утверждению Президиумом Совета УМО
по образованию в области информатики и радиоэлектроники </t>
  </si>
  <si>
    <t>Применять знания документооборота и переговорного процесса в международной профессиональной деятельности</t>
  </si>
  <si>
    <t>УК-1, СК-9</t>
  </si>
  <si>
    <t>Моделировать, разрабатывать и исследовать пользовательские интерфейсы</t>
  </si>
  <si>
    <t>Проектировать и моделировать архитектуру информационных систем</t>
  </si>
  <si>
    <t>Применять технологию блокчейн для децентрализованных баз данных</t>
  </si>
  <si>
    <t>Разрабатывать информационные системы больших данных и владеть методами машинного обучения</t>
  </si>
  <si>
    <t>Внедрять результаты  научно-исследовательской  деятельности в сферу производства и услуг</t>
  </si>
  <si>
    <t>Применять методы поиска решения на основе анализа сложных причинно-следственных связей при проектировании вычислительных, информационных систем</t>
  </si>
  <si>
    <t>Применять методы анализа и синтеза информационных систем при их проектировании</t>
  </si>
  <si>
    <t>Применять технологию предупреждения и разрешения конфликтов для построения межличностных отношений в организации и трудовых коллективах</t>
  </si>
  <si>
    <t>Применять современные методы и инструменты повышения трудовой мотивации персонала для управления их внутренними коммуникациями и организационными ценностями</t>
  </si>
  <si>
    <t>Применять современные кадровые технологии для реализации кадровые стратегии безопасности организации</t>
  </si>
  <si>
    <t>Составлять программу эксперимента, выполнять анализ данных, делать выводы в ходе проведения научного эксперимента</t>
  </si>
  <si>
    <t>Разрабатывать организационную структуру и план проекта с применением парадигм и моделей разработки программного обеспечения</t>
  </si>
  <si>
    <t>Осуществлять синтез технологий управления персоналом с возможностями реализации стратегических целей компании в рамках единого информационного пространства</t>
  </si>
  <si>
    <t>Применять методы интеллектуального анализа данных для решения бизнес-задач</t>
  </si>
  <si>
    <t>Применять технологии психологического влияния и противостояния манипулированию в управленческой деятельности</t>
  </si>
  <si>
    <t>Применять техники нейролингвистического программирования в управленческой деятельности для эффективного коммуницирования</t>
  </si>
  <si>
    <t xml:space="preserve">Выявлять, идентифицировать и оценивать риски в системах с искусственным интеллектом </t>
  </si>
  <si>
    <t xml:space="preserve">Управлять профессиональным потенциалом сотрудника и траекторий профессионального развития при помощи различных информационных технологий </t>
  </si>
  <si>
    <t>Применять методы коучинга при решении производственных задач</t>
  </si>
  <si>
    <t>Председатель НМС по прикладным информационным системам и технологиям</t>
  </si>
  <si>
    <t>О.И.Лаврова</t>
  </si>
  <si>
    <t>М.В.Шестаков</t>
  </si>
  <si>
    <t>/40</t>
  </si>
  <si>
    <t>/32</t>
  </si>
  <si>
    <t>/124</t>
  </si>
  <si>
    <t>/142</t>
  </si>
  <si>
    <t>/48</t>
  </si>
  <si>
    <t>/50</t>
  </si>
  <si>
    <t>/26</t>
  </si>
  <si>
    <t>/24</t>
  </si>
  <si>
    <t>/218</t>
  </si>
  <si>
    <t>/66</t>
  </si>
  <si>
    <t>/98</t>
  </si>
  <si>
    <t>/4</t>
  </si>
  <si>
    <t>/196</t>
  </si>
  <si>
    <t>/5</t>
  </si>
  <si>
    <t>УК-5, 6, СК-1</t>
  </si>
  <si>
    <t>Разработан в качестве примера реализации образовательного стандарта по специальности 7-06-0611-01  «Информационные системы и технологии».</t>
  </si>
  <si>
    <t>Магистр</t>
  </si>
  <si>
    <t>Производственные практики</t>
  </si>
  <si>
    <t>производственная практика</t>
  </si>
  <si>
    <t>Компонент учреждения образования</t>
  </si>
  <si>
    <t>УК-1, 4, 5, 6</t>
  </si>
  <si>
    <t>1.4</t>
  </si>
  <si>
    <t>IV. Производственная практика</t>
  </si>
  <si>
    <t>Продолжение примерного учебного плана по специальности 7-06-0611-01 «Информационные системы и технологии», регистрационный № _____________</t>
  </si>
  <si>
    <t>Начальник Главного управления профессионального образования Министерства образования Республики Беларусь</t>
  </si>
  <si>
    <t>Председатель УМО по образованию в области информатики и радиоэлектроники</t>
  </si>
  <si>
    <t xml:space="preserve">Протокол №        от </t>
  </si>
  <si>
    <t>2.7</t>
  </si>
  <si>
    <t>2.7.1</t>
  </si>
  <si>
    <t>2.7.2</t>
  </si>
  <si>
    <t>2.7.3</t>
  </si>
  <si>
    <t>2.3.4, 2.7.2</t>
  </si>
  <si>
    <t>Применять методы принятия решений по результатам анализа экспертной информации для решения проблем прогнозирования, планирования и разработки программ деятельности и др.</t>
  </si>
  <si>
    <t>2.2.1</t>
  </si>
  <si>
    <t>2.2.2</t>
  </si>
  <si>
    <t>2.3.3</t>
  </si>
  <si>
    <t>2.3.4</t>
  </si>
  <si>
    <t>2.6.1.1</t>
  </si>
  <si>
    <t>2.6.1.2</t>
  </si>
  <si>
    <t>2.6.1.3</t>
  </si>
  <si>
    <t>2.6.2.1</t>
  </si>
  <si>
    <t>2.6.2.2</t>
  </si>
  <si>
    <t>2.6.2.3</t>
  </si>
  <si>
    <t>Применять методы оценки и экспертизы проектных решений при моделировании и проектировании сложных эргатических систем</t>
  </si>
  <si>
    <t>Применять методы психологической диагностики с целью формирования эффективной деятельности трудового коллектива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</si>
  <si>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>Изучение общеобразовательных дисциплин «Философия и методология науки», «Иностранный язык», «Основы информационных технологий» является обязательным для магистрантов – граждан Республики Беларусь.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</si>
  <si>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</si>
  <si>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</si>
  <si>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</si>
  <si>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 xml:space="preserve">26 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</si>
  <si>
    <r>
      <rPr>
        <u/>
        <sz val="22"/>
        <rFont val="Times New Roman"/>
        <family val="1"/>
        <charset val="204"/>
      </rPr>
      <t xml:space="preserve">23 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</si>
  <si>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 xml:space="preserve">30 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</si>
  <si>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 xml:space="preserve">27 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</si>
  <si>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 xml:space="preserve">29 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</si>
  <si>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t>ПРИМЕРНЫЙ УЧЕБНЫЙ  ПЛАН</t>
  </si>
  <si>
    <t xml:space="preserve"> И.А.Старовойтова</t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</si>
  <si>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</si>
  <si>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t>Проректор по научно-методической работе Государственного 
учреждения образования «Республиканский институт высшей школы»</t>
  </si>
  <si>
    <t>Начальник Главного управления профессионального образования 
Министерства образования Республики Беларусь</t>
  </si>
  <si>
    <t>2.6.2</t>
  </si>
  <si>
    <t>1.1</t>
  </si>
  <si>
    <t>1.2</t>
  </si>
  <si>
    <t>1.3</t>
  </si>
  <si>
    <t>1.</t>
  </si>
  <si>
    <t>2.2</t>
  </si>
  <si>
    <t>2.3</t>
  </si>
  <si>
    <t>2.4</t>
  </si>
  <si>
    <t>2.5</t>
  </si>
  <si>
    <t>2.6</t>
  </si>
  <si>
    <t>2.6.1</t>
  </si>
  <si>
    <t>Название модуля, 
учебной дисциплины, 
курсового проекта 
(курсовой работы)</t>
  </si>
  <si>
    <t>2022</t>
  </si>
  <si>
    <t>Философия и методология науки</t>
  </si>
  <si>
    <t>Иностранный язык</t>
  </si>
  <si>
    <t>Основы информационных технологий</t>
  </si>
  <si>
    <r>
      <t>/1</t>
    </r>
    <r>
      <rPr>
        <vertAlign val="subscript"/>
        <sz val="28"/>
        <rFont val="Times New Roman"/>
        <family val="1"/>
        <charset val="204"/>
      </rPr>
      <t>д/з</t>
    </r>
  </si>
  <si>
    <r>
      <t>Дополнительные виды обучения</t>
    </r>
    <r>
      <rPr>
        <b/>
        <vertAlign val="superscript"/>
        <sz val="28"/>
        <rFont val="Times New Roman"/>
        <family val="1"/>
        <charset val="204"/>
      </rPr>
      <t>1</t>
    </r>
  </si>
  <si>
    <t>д/з - дифференцированный зачет.</t>
  </si>
  <si>
    <t>Научно-исследовательская работа</t>
  </si>
  <si>
    <t>1.3, 2.1</t>
  </si>
  <si>
    <t>1.1.1, 1.3, 2.4.2, 2.7.1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</si>
</sst>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 x14ac:knownFonts="1">
    <font>
      <sz val="10"/>
      <name val="Arial Cyr"/>
      <charset val="204"/>
    </font>
    <font>
      <sz val="30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3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24"/>
      <name val="Arial Cyr"/>
      <charset val="204"/>
    </font>
    <font>
      <sz val="28"/>
      <name val="Arial Cyr"/>
      <charset val="204"/>
    </font>
    <font>
      <b/>
      <sz val="30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i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name val="Arial Cyr"/>
      <family val="2"/>
      <charset val="204"/>
    </font>
    <font>
      <sz val="26"/>
      <name val="Times New Roman"/>
      <family val="1"/>
      <charset val="204"/>
    </font>
    <font>
      <sz val="24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sz val="30"/>
      <name val="Arial Cyr"/>
      <charset val="204"/>
    </font>
    <font>
      <b/>
      <sz val="3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0"/>
      <name val="Arial Cyr"/>
      <charset val="204"/>
    </font>
    <font>
      <sz val="16"/>
      <color theme="1"/>
      <name val="Times New Roman"/>
      <family val="1"/>
      <charset val="204"/>
    </font>
    <font>
      <sz val="16"/>
      <name val="Arial Cyr"/>
      <family val="2"/>
      <charset val="204"/>
    </font>
    <font>
      <sz val="20"/>
      <color rgb="FF0000FF"/>
      <name val="Times New Roman"/>
      <family val="1"/>
      <charset val="204"/>
    </font>
    <font>
      <sz val="20"/>
      <name val="Arial Cyr"/>
      <charset val="204"/>
    </font>
    <font>
      <sz val="2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0"/>
      <name val="Arial Cyr"/>
      <charset val="204"/>
    </font>
    <font>
      <sz val="20"/>
      <color theme="1"/>
      <name val="Times New Roman"/>
      <family val="1"/>
      <charset val="204"/>
    </font>
    <font>
      <sz val="20"/>
      <name val="Arial Cyr"/>
      <family val="2"/>
      <charset val="204"/>
    </font>
    <font>
      <b/>
      <sz val="22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b/>
      <vertAlign val="superscript"/>
      <sz val="28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22"/>
      <color theme="0"/>
      <name val="Times New Roman"/>
      <family val="1"/>
      <charset val="204"/>
    </font>
    <font>
      <vertAlign val="subscript"/>
      <sz val="2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693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5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2" borderId="57" xfId="0" applyFont="1" applyFill="1" applyBorder="1" applyAlignment="1">
      <alignment vertical="center"/>
    </xf>
    <xf numFmtId="0" fontId="7" fillId="3" borderId="5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1" fillId="0" borderId="0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" fillId="0" borderId="0" xfId="0" applyFont="1" applyFill="1" applyBorder="1" applyAlignment="1"/>
    <xf numFmtId="0" fontId="1" fillId="0" borderId="1" xfId="0" applyFont="1" applyFill="1" applyBorder="1"/>
    <xf numFmtId="49" fontId="4" fillId="0" borderId="33" xfId="0" applyNumberFormat="1" applyFont="1" applyFill="1" applyBorder="1" applyAlignment="1">
      <alignment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7" fillId="0" borderId="0" xfId="1" applyFont="1" applyFill="1" applyBorder="1"/>
    <xf numFmtId="0" fontId="4" fillId="0" borderId="34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9" fillId="0" borderId="0" xfId="0" applyFont="1"/>
    <xf numFmtId="0" fontId="7" fillId="0" borderId="0" xfId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wrapText="1"/>
    </xf>
    <xf numFmtId="0" fontId="13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top" wrapText="1"/>
    </xf>
    <xf numFmtId="0" fontId="13" fillId="0" borderId="0" xfId="0" applyFont="1" applyFill="1" applyAlignment="1"/>
    <xf numFmtId="0" fontId="12" fillId="0" borderId="0" xfId="0" applyFont="1"/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vertical="top" wrapText="1"/>
    </xf>
    <xf numFmtId="0" fontId="12" fillId="0" borderId="2" xfId="0" applyFont="1" applyFill="1" applyBorder="1" applyAlignment="1">
      <alignment vertical="top"/>
    </xf>
    <xf numFmtId="0" fontId="12" fillId="0" borderId="0" xfId="0" applyFont="1" applyFill="1" applyAlignment="1"/>
    <xf numFmtId="0" fontId="12" fillId="0" borderId="2" xfId="0" applyFont="1" applyFill="1" applyBorder="1" applyAlignment="1">
      <alignment vertical="top" wrapText="1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Border="1" applyAlignment="1"/>
    <xf numFmtId="49" fontId="12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1" fillId="0" borderId="16" xfId="0" applyFont="1" applyFill="1" applyBorder="1"/>
    <xf numFmtId="0" fontId="21" fillId="0" borderId="1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/>
    </xf>
    <xf numFmtId="49" fontId="21" fillId="0" borderId="0" xfId="0" applyNumberFormat="1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6" fillId="0" borderId="0" xfId="0" applyFont="1" applyFill="1" applyAlignment="1"/>
    <xf numFmtId="0" fontId="11" fillId="0" borderId="0" xfId="0" applyFont="1" applyFill="1" applyAlignment="1">
      <alignment vertical="center"/>
    </xf>
    <xf numFmtId="0" fontId="25" fillId="0" borderId="0" xfId="0" applyFont="1" applyFill="1"/>
    <xf numFmtId="0" fontId="24" fillId="0" borderId="1" xfId="0" applyFont="1" applyFill="1" applyBorder="1" applyAlignment="1">
      <alignment vertical="top"/>
    </xf>
    <xf numFmtId="0" fontId="24" fillId="0" borderId="0" xfId="0" applyFont="1" applyFill="1" applyAlignment="1"/>
    <xf numFmtId="0" fontId="11" fillId="0" borderId="0" xfId="0" applyFont="1" applyFill="1" applyAlignment="1">
      <alignment vertical="justify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21" fillId="0" borderId="23" xfId="0" applyFont="1" applyFill="1" applyBorder="1" applyAlignment="1">
      <alignment horizontal="center" vertical="top"/>
    </xf>
    <xf numFmtId="0" fontId="21" fillId="0" borderId="11" xfId="0" applyFont="1" applyFill="1" applyBorder="1"/>
    <xf numFmtId="0" fontId="21" fillId="0" borderId="7" xfId="0" applyFont="1" applyFill="1" applyBorder="1"/>
    <xf numFmtId="0" fontId="21" fillId="0" borderId="7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/>
    </xf>
    <xf numFmtId="49" fontId="21" fillId="0" borderId="77" xfId="0" applyNumberFormat="1" applyFont="1" applyFill="1" applyBorder="1" applyAlignment="1">
      <alignment horizontal="center"/>
    </xf>
    <xf numFmtId="0" fontId="21" fillId="0" borderId="68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top"/>
    </xf>
    <xf numFmtId="0" fontId="21" fillId="0" borderId="63" xfId="0" applyFont="1" applyFill="1" applyBorder="1"/>
    <xf numFmtId="0" fontId="21" fillId="0" borderId="16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left"/>
    </xf>
    <xf numFmtId="0" fontId="23" fillId="0" borderId="4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 vertical="center"/>
    </xf>
    <xf numFmtId="49" fontId="7" fillId="0" borderId="47" xfId="0" applyNumberFormat="1" applyFont="1" applyFill="1" applyBorder="1" applyAlignment="1">
      <alignment horizontal="left" vertical="center"/>
    </xf>
    <xf numFmtId="49" fontId="4" fillId="0" borderId="47" xfId="0" applyNumberFormat="1" applyFont="1" applyFill="1" applyBorder="1" applyAlignment="1">
      <alignment horizontal="left" vertical="center"/>
    </xf>
    <xf numFmtId="49" fontId="4" fillId="0" borderId="56" xfId="0" applyNumberFormat="1" applyFont="1" applyFill="1" applyBorder="1" applyAlignment="1">
      <alignment horizontal="left" vertical="center"/>
    </xf>
    <xf numFmtId="49" fontId="7" fillId="0" borderId="28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top"/>
    </xf>
    <xf numFmtId="0" fontId="25" fillId="0" borderId="0" xfId="0" applyFont="1" applyFill="1" applyAlignment="1">
      <alignment vertical="top" wrapText="1"/>
    </xf>
    <xf numFmtId="0" fontId="27" fillId="0" borderId="0" xfId="0" applyFont="1" applyFill="1"/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28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left"/>
    </xf>
    <xf numFmtId="0" fontId="29" fillId="0" borderId="0" xfId="0" applyFont="1" applyFill="1" applyAlignment="1">
      <alignment vertical="center"/>
    </xf>
    <xf numFmtId="0" fontId="29" fillId="0" borderId="57" xfId="0" applyFont="1" applyFill="1" applyBorder="1" applyAlignment="1">
      <alignment vertical="center"/>
    </xf>
    <xf numFmtId="0" fontId="28" fillId="0" borderId="57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Fill="1"/>
    <xf numFmtId="0" fontId="2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28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3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5" fillId="0" borderId="0" xfId="0" applyFont="1" applyFill="1"/>
    <xf numFmtId="0" fontId="35" fillId="0" borderId="0" xfId="0" applyFont="1" applyFill="1" applyAlignment="1">
      <alignment horizontal="left"/>
    </xf>
    <xf numFmtId="0" fontId="35" fillId="0" borderId="0" xfId="0" applyFont="1" applyFill="1" applyBorder="1" applyAlignment="1">
      <alignment horizontal="left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1" fontId="38" fillId="0" borderId="0" xfId="0" applyNumberFormat="1" applyFont="1" applyFill="1" applyAlignment="1">
      <alignment horizontal="center" vertical="center"/>
    </xf>
    <xf numFmtId="1" fontId="37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1" fontId="35" fillId="0" borderId="0" xfId="0" applyNumberFormat="1" applyFont="1" applyFill="1" applyAlignment="1">
      <alignment vertical="center"/>
    </xf>
    <xf numFmtId="0" fontId="37" fillId="0" borderId="57" xfId="0" applyFont="1" applyFill="1" applyBorder="1" applyAlignment="1">
      <alignment vertical="center"/>
    </xf>
    <xf numFmtId="0" fontId="35" fillId="0" borderId="57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9" fillId="0" borderId="0" xfId="0" applyFont="1" applyFill="1"/>
    <xf numFmtId="0" fontId="37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vertical="center" wrapText="1"/>
    </xf>
    <xf numFmtId="0" fontId="35" fillId="0" borderId="0" xfId="0" applyFont="1" applyFill="1" applyAlignment="1">
      <alignment horizontal="left" vertical="top" wrapText="1"/>
    </xf>
    <xf numFmtId="49" fontId="42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vertical="center"/>
    </xf>
    <xf numFmtId="0" fontId="40" fillId="0" borderId="2" xfId="0" applyFont="1" applyFill="1" applyBorder="1" applyAlignment="1">
      <alignment vertical="top"/>
    </xf>
    <xf numFmtId="0" fontId="1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/>
    </xf>
    <xf numFmtId="49" fontId="7" fillId="0" borderId="56" xfId="0" applyNumberFormat="1" applyFont="1" applyFill="1" applyBorder="1" applyAlignment="1">
      <alignment horizontal="left" vertical="center"/>
    </xf>
    <xf numFmtId="49" fontId="4" fillId="0" borderId="71" xfId="0" applyNumberFormat="1" applyFont="1" applyFill="1" applyBorder="1" applyAlignment="1">
      <alignment horizontal="left" vertical="center"/>
    </xf>
    <xf numFmtId="49" fontId="7" fillId="0" borderId="71" xfId="0" applyNumberFormat="1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>
      <alignment horizontal="left" vertical="center"/>
    </xf>
    <xf numFmtId="49" fontId="4" fillId="0" borderId="36" xfId="0" applyNumberFormat="1" applyFont="1" applyFill="1" applyBorder="1" applyAlignment="1">
      <alignment horizontal="left" vertical="center"/>
    </xf>
    <xf numFmtId="0" fontId="10" fillId="0" borderId="2" xfId="0" applyFont="1" applyFill="1" applyBorder="1"/>
    <xf numFmtId="0" fontId="12" fillId="0" borderId="0" xfId="0" applyFont="1" applyFill="1" applyBorder="1"/>
    <xf numFmtId="0" fontId="2" fillId="5" borderId="0" xfId="0" applyFont="1" applyFill="1"/>
    <xf numFmtId="0" fontId="4" fillId="5" borderId="0" xfId="0" applyFont="1" applyFill="1"/>
    <xf numFmtId="0" fontId="29" fillId="0" borderId="2" xfId="0" applyFont="1" applyFill="1" applyBorder="1" applyAlignment="1">
      <alignment vertical="center"/>
    </xf>
    <xf numFmtId="0" fontId="41" fillId="0" borderId="0" xfId="0" applyFont="1" applyFill="1"/>
    <xf numFmtId="0" fontId="32" fillId="0" borderId="0" xfId="0" applyFont="1" applyFill="1"/>
    <xf numFmtId="0" fontId="35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45" fillId="0" borderId="0" xfId="0" applyFont="1" applyFill="1" applyAlignment="1">
      <alignment horizontal="left" vertical="center"/>
    </xf>
    <xf numFmtId="0" fontId="45" fillId="0" borderId="0" xfId="0" applyFont="1" applyFill="1"/>
    <xf numFmtId="0" fontId="46" fillId="0" borderId="0" xfId="0" applyFont="1" applyFill="1"/>
    <xf numFmtId="0" fontId="40" fillId="0" borderId="0" xfId="0" applyFont="1" applyFill="1"/>
    <xf numFmtId="0" fontId="31" fillId="0" borderId="0" xfId="0" applyFont="1" applyFill="1"/>
    <xf numFmtId="0" fontId="4" fillId="0" borderId="0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74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8" xfId="0" applyFont="1" applyFill="1" applyBorder="1" applyAlignment="1">
      <alignment horizontal="left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8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49" fontId="4" fillId="0" borderId="7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2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74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" fontId="4" fillId="0" borderId="63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74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top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26" fillId="0" borderId="2" xfId="0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 wrapText="1"/>
    </xf>
    <xf numFmtId="49" fontId="4" fillId="0" borderId="57" xfId="0" applyNumberFormat="1" applyFont="1" applyFill="1" applyBorder="1" applyAlignment="1">
      <alignment horizontal="center" vertical="center" wrapText="1"/>
    </xf>
    <xf numFmtId="49" fontId="4" fillId="0" borderId="58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1" fillId="0" borderId="3" xfId="0" applyFont="1" applyFill="1" applyBorder="1" applyAlignment="1">
      <alignment horizontal="center" vertical="center" textRotation="255"/>
    </xf>
    <xf numFmtId="0" fontId="21" fillId="0" borderId="14" xfId="0" applyFont="1" applyFill="1" applyBorder="1" applyAlignment="1">
      <alignment horizontal="center" vertical="center" textRotation="255"/>
    </xf>
    <xf numFmtId="0" fontId="20" fillId="0" borderId="6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49" fontId="12" fillId="0" borderId="47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8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7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6" fillId="0" borderId="2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20" fillId="0" borderId="8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 vertical="center" textRotation="90"/>
    </xf>
    <xf numFmtId="0" fontId="21" fillId="0" borderId="63" xfId="0" applyFont="1" applyFill="1" applyBorder="1" applyAlignment="1">
      <alignment horizontal="center" vertical="center" textRotation="90"/>
    </xf>
    <xf numFmtId="0" fontId="21" fillId="0" borderId="24" xfId="0" applyFont="1" applyFill="1" applyBorder="1" applyAlignment="1">
      <alignment horizontal="center" vertical="center" textRotation="90"/>
    </xf>
    <xf numFmtId="0" fontId="21" fillId="0" borderId="16" xfId="0" applyFont="1" applyFill="1" applyBorder="1" applyAlignment="1">
      <alignment horizontal="center" vertical="center" textRotation="90"/>
    </xf>
    <xf numFmtId="0" fontId="21" fillId="0" borderId="24" xfId="0" applyFont="1" applyFill="1" applyBorder="1" applyAlignment="1">
      <alignment horizontal="center" textRotation="90"/>
    </xf>
    <xf numFmtId="0" fontId="21" fillId="0" borderId="16" xfId="0" applyFont="1" applyFill="1" applyBorder="1" applyAlignment="1">
      <alignment horizontal="center" textRotation="90"/>
    </xf>
    <xf numFmtId="0" fontId="21" fillId="0" borderId="7" xfId="0" applyFont="1" applyFill="1" applyBorder="1" applyAlignment="1">
      <alignment horizontal="right" textRotation="90"/>
    </xf>
    <xf numFmtId="0" fontId="21" fillId="0" borderId="17" xfId="0" applyFont="1" applyFill="1" applyBorder="1" applyAlignment="1">
      <alignment horizontal="right" textRotation="90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 wrapText="1"/>
    </xf>
    <xf numFmtId="49" fontId="12" fillId="0" borderId="74" xfId="0" applyNumberFormat="1" applyFont="1" applyFill="1" applyBorder="1" applyAlignment="1">
      <alignment horizontal="center" vertical="center" wrapText="1"/>
    </xf>
    <xf numFmtId="49" fontId="12" fillId="0" borderId="27" xfId="0" applyNumberFormat="1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49" fontId="12" fillId="0" borderId="7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72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7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/>
    </xf>
    <xf numFmtId="1" fontId="7" fillId="0" borderId="31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" fontId="4" fillId="0" borderId="68" xfId="0" applyNumberFormat="1" applyFont="1" applyFill="1" applyBorder="1" applyAlignment="1">
      <alignment horizontal="center" vertical="center"/>
    </xf>
    <xf numFmtId="1" fontId="4" fillId="0" borderId="70" xfId="0" applyNumberFormat="1" applyFont="1" applyFill="1" applyBorder="1" applyAlignment="1">
      <alignment horizontal="center" vertical="center"/>
    </xf>
    <xf numFmtId="1" fontId="4" fillId="0" borderId="52" xfId="0" applyNumberFormat="1" applyFont="1" applyFill="1" applyBorder="1" applyAlignment="1">
      <alignment horizontal="center" vertical="center"/>
    </xf>
    <xf numFmtId="1" fontId="4" fillId="0" borderId="38" xfId="0" applyNumberFormat="1" applyFont="1" applyFill="1" applyBorder="1" applyAlignment="1">
      <alignment horizontal="center" vertical="center"/>
    </xf>
    <xf numFmtId="1" fontId="4" fillId="0" borderId="69" xfId="0" applyNumberFormat="1" applyFont="1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" fontId="4" fillId="0" borderId="67" xfId="0" applyNumberFormat="1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1" fontId="4" fillId="0" borderId="66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1" fontId="4" fillId="0" borderId="64" xfId="0" applyNumberFormat="1" applyFont="1" applyFill="1" applyBorder="1" applyAlignment="1">
      <alignment horizontal="center" vertical="center"/>
    </xf>
    <xf numFmtId="1" fontId="4" fillId="0" borderId="65" xfId="0" applyNumberFormat="1" applyFont="1" applyFill="1" applyBorder="1" applyAlignment="1">
      <alignment horizontal="center" vertical="center"/>
    </xf>
    <xf numFmtId="1" fontId="4" fillId="0" borderId="61" xfId="0" applyNumberFormat="1" applyFont="1" applyFill="1" applyBorder="1" applyAlignment="1">
      <alignment horizontal="center" vertical="center"/>
    </xf>
    <xf numFmtId="1" fontId="4" fillId="0" borderId="60" xfId="0" applyNumberFormat="1" applyFont="1" applyFill="1" applyBorder="1" applyAlignment="1">
      <alignment horizontal="center" vertical="center"/>
    </xf>
    <xf numFmtId="1" fontId="4" fillId="0" borderId="62" xfId="0" applyNumberFormat="1" applyFont="1" applyFill="1" applyBorder="1" applyAlignment="1">
      <alignment horizontal="center" vertical="center"/>
    </xf>
    <xf numFmtId="0" fontId="4" fillId="0" borderId="71" xfId="0" applyNumberFormat="1" applyFont="1" applyFill="1" applyBorder="1" applyAlignment="1">
      <alignment horizontal="center" vertical="center"/>
    </xf>
    <xf numFmtId="0" fontId="4" fillId="0" borderId="68" xfId="0" applyNumberFormat="1" applyFont="1" applyFill="1" applyBorder="1" applyAlignment="1">
      <alignment horizontal="center" vertical="center"/>
    </xf>
    <xf numFmtId="0" fontId="4" fillId="0" borderId="70" xfId="0" applyNumberFormat="1" applyFont="1" applyFill="1" applyBorder="1" applyAlignment="1">
      <alignment horizontal="center" vertical="center"/>
    </xf>
    <xf numFmtId="0" fontId="4" fillId="0" borderId="72" xfId="0" applyNumberFormat="1" applyFont="1" applyFill="1" applyBorder="1" applyAlignment="1">
      <alignment horizontal="center" vertical="center"/>
    </xf>
    <xf numFmtId="1" fontId="4" fillId="0" borderId="5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1" fontId="4" fillId="0" borderId="43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>
      <alignment horizontal="center" vertical="center"/>
    </xf>
    <xf numFmtId="1" fontId="4" fillId="0" borderId="53" xfId="0" applyNumberFormat="1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45" xfId="0" applyNumberFormat="1" applyFont="1" applyFill="1" applyBorder="1" applyAlignment="1">
      <alignment horizontal="center" vertical="center"/>
    </xf>
    <xf numFmtId="1" fontId="12" fillId="0" borderId="26" xfId="0" applyNumberFormat="1" applyFont="1" applyFill="1" applyBorder="1" applyAlignment="1">
      <alignment horizontal="center" vertical="center"/>
    </xf>
    <xf numFmtId="1" fontId="12" fillId="0" borderId="15" xfId="0" applyNumberFormat="1" applyFont="1" applyFill="1" applyBorder="1" applyAlignment="1">
      <alignment horizontal="center" vertical="center"/>
    </xf>
    <xf numFmtId="1" fontId="12" fillId="0" borderId="18" xfId="0" applyNumberFormat="1" applyFont="1" applyFill="1" applyBorder="1" applyAlignment="1">
      <alignment horizontal="center" vertical="center"/>
    </xf>
    <xf numFmtId="1" fontId="17" fillId="0" borderId="18" xfId="0" applyNumberFormat="1" applyFont="1" applyFill="1" applyBorder="1" applyAlignment="1">
      <alignment horizontal="center" vertical="center"/>
    </xf>
    <xf numFmtId="1" fontId="17" fillId="0" borderId="27" xfId="0" applyNumberFormat="1" applyFont="1" applyFill="1" applyBorder="1" applyAlignment="1">
      <alignment horizontal="center" vertical="center"/>
    </xf>
    <xf numFmtId="1" fontId="12" fillId="0" borderId="27" xfId="0" applyNumberFormat="1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center" vertical="center"/>
    </xf>
    <xf numFmtId="1" fontId="16" fillId="0" borderId="15" xfId="0" applyNumberFormat="1" applyFont="1" applyFill="1" applyBorder="1" applyAlignment="1">
      <alignment horizontal="center" vertical="center"/>
    </xf>
    <xf numFmtId="1" fontId="16" fillId="0" borderId="64" xfId="0" applyNumberFormat="1" applyFont="1" applyFill="1" applyBorder="1" applyAlignment="1">
      <alignment horizontal="center" vertical="center"/>
    </xf>
    <xf numFmtId="1" fontId="16" fillId="0" borderId="26" xfId="0" applyNumberFormat="1" applyFont="1" applyFill="1" applyBorder="1" applyAlignment="1">
      <alignment horizontal="center" vertical="center"/>
    </xf>
    <xf numFmtId="1" fontId="16" fillId="0" borderId="18" xfId="0" applyNumberFormat="1" applyFont="1" applyFill="1" applyBorder="1" applyAlignment="1">
      <alignment horizontal="center" vertical="center"/>
    </xf>
    <xf numFmtId="1" fontId="16" fillId="0" borderId="27" xfId="0" applyNumberFormat="1" applyFont="1" applyFill="1" applyBorder="1" applyAlignment="1">
      <alignment horizontal="center" vertical="center"/>
    </xf>
    <xf numFmtId="1" fontId="12" fillId="0" borderId="63" xfId="0" applyNumberFormat="1" applyFont="1" applyFill="1" applyBorder="1" applyAlignment="1">
      <alignment horizontal="center" vertical="center"/>
    </xf>
    <xf numFmtId="1" fontId="12" fillId="0" borderId="74" xfId="0" applyNumberFormat="1" applyFont="1" applyFill="1" applyBorder="1" applyAlignment="1">
      <alignment horizontal="center" vertical="center"/>
    </xf>
    <xf numFmtId="1" fontId="4" fillId="0" borderId="49" xfId="0" applyNumberFormat="1" applyFont="1" applyFill="1" applyBorder="1" applyAlignment="1">
      <alignment horizontal="center" vertical="center"/>
    </xf>
    <xf numFmtId="1" fontId="4" fillId="0" borderId="50" xfId="0" applyNumberFormat="1" applyFont="1" applyFill="1" applyBorder="1" applyAlignment="1">
      <alignment horizontal="center" vertical="center"/>
    </xf>
    <xf numFmtId="1" fontId="4" fillId="0" borderId="33" xfId="0" applyNumberFormat="1" applyFont="1" applyFill="1" applyBorder="1" applyAlignment="1">
      <alignment horizontal="center" vertical="center"/>
    </xf>
    <xf numFmtId="1" fontId="4" fillId="0" borderId="54" xfId="0" applyNumberFormat="1" applyFont="1" applyFill="1" applyBorder="1" applyAlignment="1">
      <alignment horizontal="center" vertical="center"/>
    </xf>
    <xf numFmtId="1" fontId="12" fillId="0" borderId="59" xfId="0" applyNumberFormat="1" applyFont="1" applyFill="1" applyBorder="1" applyAlignment="1">
      <alignment horizontal="center" vertical="center"/>
    </xf>
    <xf numFmtId="1" fontId="12" fillId="0" borderId="60" xfId="0" applyNumberFormat="1" applyFont="1" applyFill="1" applyBorder="1" applyAlignment="1">
      <alignment horizontal="center" vertical="center"/>
    </xf>
    <xf numFmtId="1" fontId="12" fillId="0" borderId="57" xfId="0" applyNumberFormat="1" applyFont="1" applyFill="1" applyBorder="1" applyAlignment="1">
      <alignment horizontal="center" vertical="center"/>
    </xf>
    <xf numFmtId="1" fontId="12" fillId="0" borderId="58" xfId="0" applyNumberFormat="1" applyFont="1" applyFill="1" applyBorder="1" applyAlignment="1">
      <alignment horizontal="center" vertical="center"/>
    </xf>
    <xf numFmtId="1" fontId="4" fillId="0" borderId="55" xfId="0" applyNumberFormat="1" applyFont="1" applyFill="1" applyBorder="1" applyAlignment="1">
      <alignment horizontal="center" vertical="center"/>
    </xf>
    <xf numFmtId="1" fontId="4" fillId="0" borderId="47" xfId="0" applyNumberFormat="1" applyFont="1" applyFill="1" applyBorder="1" applyAlignment="1">
      <alignment horizontal="center" vertical="center"/>
    </xf>
    <xf numFmtId="1" fontId="4" fillId="0" borderId="48" xfId="0" applyNumberFormat="1" applyFont="1" applyFill="1" applyBorder="1" applyAlignment="1">
      <alignment horizontal="center" vertical="center"/>
    </xf>
    <xf numFmtId="1" fontId="7" fillId="0" borderId="49" xfId="0" applyNumberFormat="1" applyFont="1" applyFill="1" applyBorder="1" applyAlignment="1">
      <alignment horizontal="center" vertical="center"/>
    </xf>
    <xf numFmtId="1" fontId="7" fillId="0" borderId="50" xfId="0" applyNumberFormat="1" applyFont="1" applyFill="1" applyBorder="1" applyAlignment="1">
      <alignment horizontal="center" vertical="center"/>
    </xf>
    <xf numFmtId="1" fontId="7" fillId="0" borderId="33" xfId="0" applyNumberFormat="1" applyFont="1" applyFill="1" applyBorder="1" applyAlignment="1">
      <alignment horizontal="center" vertical="center"/>
    </xf>
    <xf numFmtId="1" fontId="7" fillId="0" borderId="55" xfId="0" applyNumberFormat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horizontal="center" vertical="center"/>
    </xf>
    <xf numFmtId="1" fontId="7" fillId="0" borderId="51" xfId="0" applyNumberFormat="1" applyFont="1" applyFill="1" applyBorder="1" applyAlignment="1">
      <alignment horizontal="center" vertical="center"/>
    </xf>
    <xf numFmtId="1" fontId="7" fillId="0" borderId="70" xfId="0" applyNumberFormat="1" applyFont="1" applyFill="1" applyBorder="1" applyAlignment="1">
      <alignment horizontal="center" vertical="center"/>
    </xf>
    <xf numFmtId="1" fontId="7" fillId="0" borderId="52" xfId="0" applyNumberFormat="1" applyFont="1" applyFill="1" applyBorder="1" applyAlignment="1">
      <alignment horizontal="center" vertical="center"/>
    </xf>
    <xf numFmtId="1" fontId="7" fillId="0" borderId="53" xfId="0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" fontId="12" fillId="0" borderId="48" xfId="0" applyNumberFormat="1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1" fontId="12" fillId="0" borderId="66" xfId="0" applyNumberFormat="1" applyFont="1" applyFill="1" applyBorder="1" applyAlignment="1">
      <alignment horizontal="center" vertical="center"/>
    </xf>
    <xf numFmtId="1" fontId="12" fillId="0" borderId="67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2" fillId="0" borderId="37" xfId="0" applyNumberFormat="1" applyFont="1" applyFill="1" applyBorder="1" applyAlignment="1">
      <alignment horizontal="center" vertical="center"/>
    </xf>
    <xf numFmtId="1" fontId="12" fillId="0" borderId="50" xfId="0" applyNumberFormat="1" applyFont="1" applyFill="1" applyBorder="1" applyAlignment="1">
      <alignment horizontal="center" vertical="center"/>
    </xf>
    <xf numFmtId="1" fontId="12" fillId="0" borderId="55" xfId="0" applyNumberFormat="1" applyFont="1" applyFill="1" applyBorder="1" applyAlignment="1">
      <alignment horizontal="center" vertical="center"/>
    </xf>
    <xf numFmtId="1" fontId="12" fillId="0" borderId="54" xfId="0" applyNumberFormat="1" applyFont="1" applyFill="1" applyBorder="1" applyAlignment="1">
      <alignment horizontal="center" vertical="center"/>
    </xf>
    <xf numFmtId="1" fontId="15" fillId="0" borderId="68" xfId="0" applyNumberFormat="1" applyFont="1" applyFill="1" applyBorder="1" applyAlignment="1">
      <alignment horizontal="center" vertical="center"/>
    </xf>
    <xf numFmtId="1" fontId="15" fillId="0" borderId="70" xfId="0" applyNumberFormat="1" applyFont="1" applyFill="1" applyBorder="1" applyAlignment="1">
      <alignment horizontal="center" vertical="center"/>
    </xf>
    <xf numFmtId="1" fontId="14" fillId="0" borderId="51" xfId="0" applyNumberFormat="1" applyFont="1" applyFill="1" applyBorder="1" applyAlignment="1">
      <alignment horizontal="center" vertical="center"/>
    </xf>
    <xf numFmtId="1" fontId="14" fillId="0" borderId="70" xfId="0" applyNumberFormat="1" applyFont="1" applyFill="1" applyBorder="1" applyAlignment="1">
      <alignment horizontal="center" vertical="center"/>
    </xf>
    <xf numFmtId="1" fontId="14" fillId="0" borderId="52" xfId="0" applyNumberFormat="1" applyFont="1" applyFill="1" applyBorder="1" applyAlignment="1">
      <alignment horizontal="center" vertical="center"/>
    </xf>
    <xf numFmtId="1" fontId="14" fillId="0" borderId="68" xfId="0" applyNumberFormat="1" applyFont="1" applyFill="1" applyBorder="1" applyAlignment="1">
      <alignment horizontal="center" vertical="center"/>
    </xf>
    <xf numFmtId="1" fontId="15" fillId="0" borderId="52" xfId="0" applyNumberFormat="1" applyFont="1" applyFill="1" applyBorder="1" applyAlignment="1">
      <alignment horizontal="center" vertical="center"/>
    </xf>
    <xf numFmtId="1" fontId="15" fillId="0" borderId="38" xfId="0" applyNumberFormat="1" applyFont="1" applyFill="1" applyBorder="1" applyAlignment="1">
      <alignment horizontal="center" vertical="center"/>
    </xf>
    <xf numFmtId="1" fontId="15" fillId="0" borderId="69" xfId="0" applyNumberFormat="1" applyFont="1" applyFill="1" applyBorder="1" applyAlignment="1">
      <alignment horizontal="center" vertical="center"/>
    </xf>
    <xf numFmtId="1" fontId="15" fillId="0" borderId="51" xfId="0" applyNumberFormat="1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1" fontId="13" fillId="0" borderId="44" xfId="0" applyNumberFormat="1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1" fontId="15" fillId="0" borderId="59" xfId="0" applyNumberFormat="1" applyFont="1" applyFill="1" applyBorder="1" applyAlignment="1">
      <alignment horizontal="center" vertical="center"/>
    </xf>
    <xf numFmtId="1" fontId="15" fillId="0" borderId="60" xfId="0" applyNumberFormat="1" applyFont="1" applyFill="1" applyBorder="1" applyAlignment="1">
      <alignment horizontal="center" vertical="center"/>
    </xf>
    <xf numFmtId="1" fontId="15" fillId="0" borderId="62" xfId="0" applyNumberFormat="1" applyFont="1" applyFill="1" applyBorder="1" applyAlignment="1">
      <alignment horizontal="center" vertical="center"/>
    </xf>
    <xf numFmtId="1" fontId="14" fillId="0" borderId="59" xfId="0" applyNumberFormat="1" applyFont="1" applyFill="1" applyBorder="1" applyAlignment="1">
      <alignment horizontal="center" vertical="center"/>
    </xf>
    <xf numFmtId="1" fontId="14" fillId="0" borderId="60" xfId="0" applyNumberFormat="1" applyFont="1" applyFill="1" applyBorder="1" applyAlignment="1">
      <alignment horizontal="center" vertical="center"/>
    </xf>
    <xf numFmtId="1" fontId="14" fillId="0" borderId="62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7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13" fillId="0" borderId="43" xfId="0" applyNumberFormat="1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/>
    </xf>
    <xf numFmtId="0" fontId="14" fillId="0" borderId="61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77" xfId="0" applyNumberFormat="1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49" fontId="43" fillId="0" borderId="29" xfId="0" applyNumberFormat="1" applyFont="1" applyFill="1" applyBorder="1" applyAlignment="1">
      <alignment horizontal="center" vertical="center"/>
    </xf>
    <xf numFmtId="0" fontId="43" fillId="0" borderId="44" xfId="0" applyNumberFormat="1" applyFont="1" applyFill="1" applyBorder="1" applyAlignment="1">
      <alignment horizontal="center" vertical="center"/>
    </xf>
    <xf numFmtId="0" fontId="43" fillId="0" borderId="45" xfId="0" applyNumberFormat="1" applyFont="1" applyFill="1" applyBorder="1" applyAlignment="1">
      <alignment horizontal="center" vertical="center"/>
    </xf>
    <xf numFmtId="1" fontId="13" fillId="0" borderId="29" xfId="0" applyNumberFormat="1" applyFont="1" applyFill="1" applyBorder="1" applyAlignment="1">
      <alignment horizontal="center" vertical="center"/>
    </xf>
    <xf numFmtId="1" fontId="13" fillId="0" borderId="30" xfId="0" applyNumberFormat="1" applyFont="1" applyFill="1" applyBorder="1" applyAlignment="1">
      <alignment horizontal="center" vertical="center"/>
    </xf>
    <xf numFmtId="1" fontId="13" fillId="0" borderId="45" xfId="0" applyNumberFormat="1" applyFont="1" applyFill="1" applyBorder="1" applyAlignment="1">
      <alignment horizontal="center" vertical="center"/>
    </xf>
    <xf numFmtId="1" fontId="7" fillId="0" borderId="76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77" xfId="0" applyNumberFormat="1" applyFont="1" applyFill="1" applyBorder="1" applyAlignment="1">
      <alignment horizontal="center" vertical="center"/>
    </xf>
    <xf numFmtId="1" fontId="12" fillId="0" borderId="24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75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" fontId="12" fillId="0" borderId="76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7" fillId="0" borderId="40" xfId="0" applyNumberFormat="1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1" fontId="14" fillId="0" borderId="49" xfId="0" applyNumberFormat="1" applyFont="1" applyFill="1" applyBorder="1" applyAlignment="1">
      <alignment horizontal="center" vertical="center"/>
    </xf>
    <xf numFmtId="1" fontId="14" fillId="0" borderId="33" xfId="0" applyNumberFormat="1" applyFont="1" applyFill="1" applyBorder="1" applyAlignment="1">
      <alignment horizontal="center" vertical="center"/>
    </xf>
    <xf numFmtId="1" fontId="14" fillId="0" borderId="54" xfId="0" applyNumberFormat="1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textRotation="90"/>
    </xf>
    <xf numFmtId="0" fontId="7" fillId="0" borderId="34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36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7" fillId="0" borderId="37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0" fontId="7" fillId="0" borderId="41" xfId="0" applyFont="1" applyFill="1" applyBorder="1" applyAlignment="1">
      <alignment horizontal="center" vertical="center" textRotation="90"/>
    </xf>
    <xf numFmtId="0" fontId="7" fillId="0" borderId="22" xfId="0" applyFont="1" applyFill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textRotation="90"/>
    </xf>
    <xf numFmtId="0" fontId="21" fillId="0" borderId="18" xfId="0" applyFont="1" applyFill="1" applyBorder="1" applyAlignment="1">
      <alignment horizontal="center" vertical="center" textRotation="90"/>
    </xf>
    <xf numFmtId="0" fontId="21" fillId="0" borderId="23" xfId="0" applyFont="1" applyFill="1" applyBorder="1" applyAlignment="1">
      <alignment horizontal="center" vertical="center" textRotation="90"/>
    </xf>
    <xf numFmtId="0" fontId="21" fillId="0" borderId="25" xfId="0" applyFont="1" applyFill="1" applyBorder="1" applyAlignment="1">
      <alignment horizontal="center" vertical="center" textRotation="90"/>
    </xf>
    <xf numFmtId="1" fontId="7" fillId="0" borderId="20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1" fontId="7" fillId="0" borderId="43" xfId="0" applyNumberFormat="1" applyFont="1" applyFill="1" applyBorder="1" applyAlignment="1">
      <alignment horizontal="center" vertical="center"/>
    </xf>
    <xf numFmtId="1" fontId="7" fillId="0" borderId="44" xfId="0" applyNumberFormat="1" applyFont="1" applyFill="1" applyBorder="1" applyAlignment="1">
      <alignment horizontal="center" vertical="center"/>
    </xf>
    <xf numFmtId="1" fontId="7" fillId="0" borderId="45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 textRotation="90"/>
    </xf>
    <xf numFmtId="0" fontId="4" fillId="0" borderId="38" xfId="0" applyFont="1" applyFill="1" applyBorder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13" xfId="0" applyFont="1" applyFill="1" applyBorder="1" applyAlignment="1">
      <alignment horizontal="center" vertical="center" textRotation="90"/>
    </xf>
    <xf numFmtId="0" fontId="4" fillId="0" borderId="39" xfId="0" applyFont="1" applyFill="1" applyBorder="1" applyAlignment="1">
      <alignment horizontal="center" vertical="center" textRotation="90"/>
    </xf>
    <xf numFmtId="0" fontId="4" fillId="0" borderId="37" xfId="0" applyFont="1" applyFill="1" applyBorder="1" applyAlignment="1">
      <alignment horizontal="center" vertical="center" textRotation="90"/>
    </xf>
    <xf numFmtId="0" fontId="4" fillId="0" borderId="21" xfId="0" applyFont="1" applyFill="1" applyBorder="1" applyAlignment="1">
      <alignment horizontal="center" vertical="center" textRotation="90"/>
    </xf>
    <xf numFmtId="0" fontId="4" fillId="0" borderId="22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36" xfId="0" applyFont="1" applyFill="1" applyBorder="1" applyAlignment="1">
      <alignment horizontal="center" vertical="center" textRotation="90"/>
    </xf>
    <xf numFmtId="0" fontId="12" fillId="0" borderId="34" xfId="0" applyFont="1" applyFill="1" applyBorder="1" applyAlignment="1">
      <alignment horizontal="center" vertical="center" textRotation="90"/>
    </xf>
    <xf numFmtId="0" fontId="12" fillId="0" borderId="13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37" xfId="0" applyFont="1" applyFill="1" applyBorder="1" applyAlignment="1">
      <alignment horizontal="center" vertical="center" textRotation="90"/>
    </xf>
    <xf numFmtId="0" fontId="4" fillId="0" borderId="40" xfId="0" applyFont="1" applyFill="1" applyBorder="1" applyAlignment="1">
      <alignment horizontal="center" vertical="center" textRotation="90"/>
    </xf>
    <xf numFmtId="0" fontId="4" fillId="0" borderId="24" xfId="0" applyFont="1" applyFill="1" applyBorder="1" applyAlignment="1">
      <alignment horizontal="center" vertical="center" textRotation="90"/>
    </xf>
    <xf numFmtId="0" fontId="7" fillId="0" borderId="3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textRotation="90"/>
    </xf>
    <xf numFmtId="0" fontId="4" fillId="0" borderId="11" xfId="0" applyFont="1" applyFill="1" applyBorder="1" applyAlignment="1">
      <alignment horizontal="center" textRotation="90"/>
    </xf>
    <xf numFmtId="0" fontId="4" fillId="0" borderId="12" xfId="0" applyFont="1" applyFill="1" applyBorder="1" applyAlignment="1">
      <alignment horizontal="center" textRotation="90"/>
    </xf>
    <xf numFmtId="0" fontId="4" fillId="0" borderId="34" xfId="0" applyFont="1" applyFill="1" applyBorder="1" applyAlignment="1">
      <alignment horizontal="center" textRotation="90"/>
    </xf>
    <xf numFmtId="0" fontId="4" fillId="0" borderId="13" xfId="0" applyFont="1" applyFill="1" applyBorder="1" applyAlignment="1">
      <alignment horizontal="center" textRotation="90"/>
    </xf>
    <xf numFmtId="0" fontId="4" fillId="0" borderId="28" xfId="0" applyFont="1" applyFill="1" applyBorder="1" applyAlignment="1">
      <alignment horizontal="center" textRotation="90"/>
    </xf>
    <xf numFmtId="0" fontId="4" fillId="0" borderId="29" xfId="0" applyFont="1" applyFill="1" applyBorder="1" applyAlignment="1">
      <alignment horizontal="center" textRotation="90"/>
    </xf>
    <xf numFmtId="0" fontId="4" fillId="0" borderId="30" xfId="0" applyFont="1" applyFill="1" applyBorder="1" applyAlignment="1">
      <alignment horizontal="center" textRotation="90"/>
    </xf>
    <xf numFmtId="0" fontId="4" fillId="0" borderId="35" xfId="0" applyFont="1" applyFill="1" applyBorder="1" applyAlignment="1">
      <alignment horizontal="center" textRotation="90"/>
    </xf>
    <xf numFmtId="0" fontId="4" fillId="0" borderId="31" xfId="0" applyFont="1" applyFill="1" applyBorder="1" applyAlignment="1">
      <alignment horizontal="center" textRotation="90"/>
    </xf>
    <xf numFmtId="0" fontId="4" fillId="0" borderId="39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textRotation="90"/>
    </xf>
    <xf numFmtId="0" fontId="4" fillId="0" borderId="38" xfId="0" applyFont="1" applyFill="1" applyBorder="1" applyAlignment="1">
      <alignment horizontal="center" textRotation="90"/>
    </xf>
    <xf numFmtId="0" fontId="4" fillId="0" borderId="37" xfId="0" applyFont="1" applyFill="1" applyBorder="1" applyAlignment="1">
      <alignment horizontal="center" textRotation="90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/>
    </xf>
    <xf numFmtId="0" fontId="40" fillId="0" borderId="2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center" vertical="center" textRotation="90"/>
    </xf>
    <xf numFmtId="0" fontId="12" fillId="0" borderId="41" xfId="0" applyFont="1" applyFill="1" applyBorder="1" applyAlignment="1">
      <alignment horizontal="center" vertical="center" textRotation="90"/>
    </xf>
    <xf numFmtId="0" fontId="12" fillId="0" borderId="22" xfId="0" applyFont="1" applyFill="1" applyBorder="1" applyAlignment="1">
      <alignment horizontal="center" vertical="center" textRotation="90"/>
    </xf>
    <xf numFmtId="0" fontId="4" fillId="0" borderId="21" xfId="0" applyFont="1" applyFill="1" applyBorder="1" applyAlignment="1">
      <alignment horizontal="center" textRotation="90"/>
    </xf>
    <xf numFmtId="0" fontId="4" fillId="0" borderId="41" xfId="0" applyFont="1" applyFill="1" applyBorder="1" applyAlignment="1">
      <alignment horizontal="center" textRotation="90"/>
    </xf>
    <xf numFmtId="0" fontId="4" fillId="0" borderId="20" xfId="0" applyFont="1" applyFill="1" applyBorder="1" applyAlignment="1">
      <alignment horizontal="center" textRotation="90"/>
    </xf>
    <xf numFmtId="0" fontId="4" fillId="0" borderId="22" xfId="0" applyFont="1" applyFill="1" applyBorder="1" applyAlignment="1">
      <alignment horizontal="center" textRotation="90"/>
    </xf>
    <xf numFmtId="49" fontId="7" fillId="2" borderId="56" xfId="0" applyNumberFormat="1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1" fontId="4" fillId="2" borderId="59" xfId="0" applyNumberFormat="1" applyFont="1" applyFill="1" applyBorder="1" applyAlignment="1">
      <alignment horizontal="center" vertical="center"/>
    </xf>
    <xf numFmtId="1" fontId="4" fillId="2" borderId="60" xfId="0" applyNumberFormat="1" applyFont="1" applyFill="1" applyBorder="1" applyAlignment="1">
      <alignment horizontal="center" vertical="center"/>
    </xf>
    <xf numFmtId="1" fontId="4" fillId="2" borderId="62" xfId="0" applyNumberFormat="1" applyFont="1" applyFill="1" applyBorder="1" applyAlignment="1">
      <alignment horizontal="center" vertical="center"/>
    </xf>
    <xf numFmtId="1" fontId="4" fillId="2" borderId="65" xfId="0" applyNumberFormat="1" applyFont="1" applyFill="1" applyBorder="1" applyAlignment="1">
      <alignment horizontal="center" vertical="center"/>
    </xf>
    <xf numFmtId="1" fontId="4" fillId="2" borderId="61" xfId="0" applyNumberFormat="1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8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53"/>
  <sheetViews>
    <sheetView showZeros="0" tabSelected="1" view="pageLayout" zoomScale="30" zoomScaleNormal="10" zoomScaleSheetLayoutView="30" zoomScalePageLayoutView="30" workbookViewId="0">
      <selection activeCell="BC87" sqref="BC87:BH87"/>
    </sheetView>
  </sheetViews>
  <sheetFormatPr defaultColWidth="0" defaultRowHeight="35.25" x14ac:dyDescent="0.5"/>
  <cols>
    <col min="1" max="1" width="15.7109375" style="2" customWidth="1"/>
    <col min="2" max="11" width="6.140625" style="2" customWidth="1"/>
    <col min="12" max="14" width="6.7109375" style="2" customWidth="1"/>
    <col min="15" max="15" width="6.140625" style="2" customWidth="1"/>
    <col min="16" max="17" width="6.7109375" style="2" customWidth="1"/>
    <col min="18" max="19" width="7.5703125" style="4" customWidth="1"/>
    <col min="20" max="20" width="7.5703125" style="2" customWidth="1"/>
    <col min="21" max="23" width="7.140625" style="2" customWidth="1"/>
    <col min="24" max="27" width="6.42578125" style="2" customWidth="1"/>
    <col min="28" max="29" width="6.42578125" style="5" customWidth="1"/>
    <col min="30" max="31" width="6.42578125" style="2" customWidth="1"/>
    <col min="32" max="33" width="7.140625" style="2" customWidth="1"/>
    <col min="34" max="35" width="6.140625" style="2" customWidth="1"/>
    <col min="36" max="37" width="6" style="2" customWidth="1"/>
    <col min="38" max="39" width="7.140625" style="2" customWidth="1"/>
    <col min="40" max="41" width="6.140625" style="2" customWidth="1"/>
    <col min="42" max="43" width="6" style="2" customWidth="1"/>
    <col min="44" max="45" width="7.140625" style="2" customWidth="1"/>
    <col min="46" max="47" width="6.140625" style="2" customWidth="1"/>
    <col min="48" max="49" width="6" style="2" customWidth="1"/>
    <col min="50" max="53" width="5.5703125" style="2" customWidth="1"/>
    <col min="54" max="54" width="7.140625" style="2" customWidth="1"/>
    <col min="55" max="56" width="6.140625" style="2" customWidth="1"/>
    <col min="57" max="57" width="7.140625" style="2" customWidth="1"/>
    <col min="58" max="58" width="6.140625" style="2" customWidth="1"/>
    <col min="59" max="60" width="7.140625" style="2" customWidth="1"/>
    <col min="61" max="63" width="10.140625" style="166" customWidth="1"/>
    <col min="64" max="65" width="10.140625" style="147" customWidth="1"/>
    <col min="66" max="66" width="43.7109375" style="2" customWidth="1"/>
    <col min="67" max="67" width="18.28515625" style="3" customWidth="1"/>
    <col min="68" max="68" width="7.5703125" style="2" customWidth="1"/>
    <col min="69" max="69" width="40.5703125" style="2" customWidth="1"/>
    <col min="70" max="7174" width="7.5703125" style="2" customWidth="1"/>
    <col min="7175" max="16384" width="0" style="2" hidden="1"/>
  </cols>
  <sheetData>
    <row r="1" spans="1:65" s="99" customFormat="1" ht="28.35" customHeight="1" x14ac:dyDescent="0.5">
      <c r="R1" s="100"/>
      <c r="S1" s="100"/>
      <c r="BD1" s="101"/>
      <c r="BE1" s="101"/>
      <c r="BF1" s="101"/>
      <c r="BG1" s="101"/>
      <c r="BH1" s="101"/>
      <c r="BI1" s="158"/>
      <c r="BJ1" s="159"/>
      <c r="BK1" s="159"/>
      <c r="BL1" s="144"/>
      <c r="BM1" s="144"/>
    </row>
    <row r="2" spans="1:65" s="99" customFormat="1" ht="33" customHeight="1" x14ac:dyDescent="0.5500000000000000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R2" s="100"/>
      <c r="S2" s="100"/>
      <c r="V2" s="102" t="s">
        <v>1</v>
      </c>
      <c r="Z2" s="103"/>
      <c r="BC2" s="330"/>
      <c r="BD2" s="330"/>
      <c r="BE2" s="330"/>
      <c r="BF2" s="330"/>
      <c r="BG2" s="330"/>
      <c r="BH2" s="330"/>
      <c r="BI2" s="160"/>
      <c r="BJ2" s="160"/>
      <c r="BK2" s="161"/>
      <c r="BL2" s="144"/>
      <c r="BM2" s="144"/>
    </row>
    <row r="3" spans="1:65" s="99" customFormat="1" ht="28.35" customHeight="1" x14ac:dyDescent="0.5">
      <c r="R3" s="100"/>
      <c r="S3" s="100"/>
      <c r="BD3" s="101"/>
      <c r="BE3" s="101"/>
      <c r="BF3" s="101"/>
      <c r="BG3" s="101"/>
      <c r="BH3" s="101"/>
      <c r="BI3" s="160"/>
      <c r="BJ3" s="161"/>
      <c r="BK3" s="162"/>
      <c r="BL3" s="144"/>
      <c r="BM3" s="144"/>
    </row>
    <row r="4" spans="1:65" s="99" customFormat="1" ht="40.5" x14ac:dyDescent="0.55000000000000004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R4" s="100"/>
      <c r="S4" s="100"/>
      <c r="AA4" s="104" t="s">
        <v>294</v>
      </c>
      <c r="BD4" s="101"/>
      <c r="BE4" s="101"/>
      <c r="BF4" s="101"/>
      <c r="BG4" s="101"/>
      <c r="BH4" s="101"/>
      <c r="BI4" s="160"/>
      <c r="BJ4" s="161"/>
      <c r="BK4" s="162"/>
      <c r="BL4" s="144"/>
      <c r="BM4" s="144"/>
    </row>
    <row r="5" spans="1:65" s="99" customFormat="1" ht="35.25" customHeight="1" x14ac:dyDescent="0.55000000000000004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R5" s="100"/>
      <c r="S5" s="100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BD5" s="101"/>
      <c r="BE5" s="101"/>
      <c r="BF5" s="101"/>
      <c r="BG5" s="101"/>
      <c r="BH5" s="101"/>
      <c r="BI5" s="160"/>
      <c r="BJ5" s="161"/>
      <c r="BK5" s="162"/>
      <c r="BL5" s="144"/>
      <c r="BM5" s="144"/>
    </row>
    <row r="6" spans="1:65" s="99" customFormat="1" ht="35.25" customHeight="1" x14ac:dyDescent="0.55000000000000004">
      <c r="B6" s="1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P6" s="39"/>
      <c r="Q6" s="39"/>
      <c r="R6" s="39"/>
      <c r="S6" s="102" t="s">
        <v>5</v>
      </c>
      <c r="T6" s="39"/>
      <c r="U6" s="39"/>
      <c r="W6" s="40"/>
      <c r="X6" s="40"/>
      <c r="Y6" s="281" t="s">
        <v>6</v>
      </c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143"/>
      <c r="AX6" s="189" t="s">
        <v>7</v>
      </c>
      <c r="AY6" s="189"/>
      <c r="AZ6" s="1"/>
      <c r="BA6" s="1"/>
      <c r="BB6" s="41" t="s">
        <v>256</v>
      </c>
      <c r="BC6" s="32"/>
      <c r="BD6" s="32"/>
      <c r="BE6" s="1"/>
      <c r="BF6" s="1"/>
      <c r="BH6" s="1"/>
      <c r="BI6" s="160"/>
      <c r="BJ6" s="161"/>
      <c r="BK6" s="162"/>
      <c r="BL6" s="144"/>
      <c r="BM6" s="144"/>
    </row>
    <row r="7" spans="1:65" s="99" customFormat="1" ht="38.25" customHeight="1" x14ac:dyDescent="0.55000000000000004">
      <c r="B7" s="105"/>
      <c r="C7" s="42"/>
      <c r="D7" s="42"/>
      <c r="E7" s="42"/>
      <c r="F7" s="42"/>
      <c r="G7" s="42"/>
      <c r="H7" s="39" t="s">
        <v>295</v>
      </c>
      <c r="I7" s="39"/>
      <c r="J7" s="1"/>
      <c r="K7" s="1"/>
      <c r="L7" s="1"/>
      <c r="O7" s="39"/>
      <c r="Q7" s="39"/>
      <c r="R7" s="39"/>
      <c r="S7" s="100"/>
      <c r="U7" s="39"/>
      <c r="V7" s="40"/>
      <c r="W7" s="40"/>
      <c r="X7" s="40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1"/>
      <c r="AT7" s="281"/>
      <c r="AU7" s="281"/>
      <c r="AV7" s="143"/>
      <c r="AY7" s="106"/>
      <c r="AZ7" s="1"/>
      <c r="BA7" s="1"/>
      <c r="BB7" s="1"/>
      <c r="BC7" s="1"/>
      <c r="BD7" s="1"/>
      <c r="BE7" s="1"/>
      <c r="BF7" s="1"/>
      <c r="BH7" s="1"/>
      <c r="BI7" s="158"/>
      <c r="BJ7" s="159"/>
      <c r="BK7" s="159"/>
      <c r="BL7" s="144"/>
      <c r="BM7" s="144"/>
    </row>
    <row r="8" spans="1:65" s="99" customFormat="1" ht="47.25" customHeight="1" x14ac:dyDescent="0.55000000000000004">
      <c r="B8" s="331" t="s">
        <v>8</v>
      </c>
      <c r="C8" s="331"/>
      <c r="D8" s="331"/>
      <c r="E8" s="331"/>
      <c r="F8" s="331"/>
      <c r="G8" s="331"/>
      <c r="H8" s="332">
        <v>2022</v>
      </c>
      <c r="I8" s="332"/>
      <c r="J8" s="332"/>
      <c r="K8" s="332"/>
      <c r="L8" s="1"/>
      <c r="O8" s="38"/>
      <c r="R8" s="38"/>
      <c r="S8" s="100"/>
      <c r="T8" s="38"/>
      <c r="U8" s="38"/>
      <c r="V8" s="40"/>
      <c r="W8" s="40"/>
      <c r="X8" s="40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143"/>
      <c r="AX8" s="1" t="s">
        <v>9</v>
      </c>
      <c r="AZ8" s="39"/>
      <c r="BA8" s="39"/>
      <c r="BB8" s="39"/>
      <c r="BC8" s="39"/>
      <c r="BD8" s="39"/>
      <c r="BE8" s="39"/>
      <c r="BF8" s="39"/>
      <c r="BH8" s="39"/>
      <c r="BI8" s="158"/>
      <c r="BJ8" s="159"/>
      <c r="BK8" s="159"/>
      <c r="BL8" s="144"/>
      <c r="BM8" s="144"/>
    </row>
    <row r="9" spans="1:65" s="99" customFormat="1" ht="24.75" customHeight="1" x14ac:dyDescent="0.55000000000000004">
      <c r="C9" s="1"/>
      <c r="D9" s="1"/>
      <c r="E9" s="1"/>
      <c r="F9" s="1"/>
      <c r="G9" s="1"/>
      <c r="L9" s="1"/>
      <c r="O9" s="100"/>
      <c r="R9" s="100"/>
      <c r="S9" s="142"/>
      <c r="T9" s="142"/>
      <c r="U9" s="142"/>
      <c r="V9" s="142"/>
      <c r="W9" s="142"/>
      <c r="X9" s="142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40"/>
      <c r="AS9" s="40"/>
      <c r="AT9" s="40"/>
      <c r="AU9" s="40"/>
      <c r="AV9" s="40"/>
      <c r="AW9" s="40"/>
      <c r="AX9" s="39"/>
      <c r="AZ9" s="39"/>
      <c r="BA9" s="39"/>
      <c r="BB9" s="39"/>
      <c r="BC9" s="39"/>
      <c r="BD9" s="39"/>
      <c r="BE9" s="39"/>
      <c r="BF9" s="39"/>
      <c r="BG9" s="39"/>
      <c r="BH9" s="39"/>
      <c r="BI9" s="158"/>
      <c r="BJ9" s="159"/>
      <c r="BK9" s="159"/>
      <c r="BL9" s="144"/>
      <c r="BM9" s="144"/>
    </row>
    <row r="10" spans="1:65" s="99" customFormat="1" ht="30.75" customHeight="1" x14ac:dyDescent="0.55000000000000004">
      <c r="B10" s="1" t="s">
        <v>10</v>
      </c>
      <c r="C10" s="1"/>
      <c r="D10" s="1"/>
      <c r="E10" s="1"/>
      <c r="F10" s="1"/>
      <c r="G10" s="1"/>
      <c r="H10" s="1"/>
      <c r="I10" s="1"/>
      <c r="J10" s="1"/>
      <c r="K10" s="1"/>
      <c r="L10" s="1"/>
      <c r="R10" s="100"/>
      <c r="S10" s="142"/>
      <c r="T10" s="142"/>
      <c r="U10" s="142"/>
      <c r="V10" s="142"/>
      <c r="W10" s="142"/>
      <c r="X10" s="142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40"/>
      <c r="AS10" s="107"/>
      <c r="AT10" s="107"/>
      <c r="AU10" s="107"/>
      <c r="AV10" s="107"/>
      <c r="AW10" s="107"/>
      <c r="BD10" s="101"/>
      <c r="BE10" s="101"/>
      <c r="BF10" s="101"/>
      <c r="BG10" s="101"/>
      <c r="BH10" s="101"/>
      <c r="BI10" s="158"/>
      <c r="BJ10" s="159"/>
      <c r="BK10" s="159"/>
      <c r="BL10" s="144"/>
      <c r="BM10" s="144"/>
    </row>
    <row r="11" spans="1:65" s="99" customFormat="1" ht="23.25" customHeight="1" x14ac:dyDescent="0.5500000000000000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R11" s="100"/>
      <c r="S11" s="100"/>
      <c r="T11" s="1"/>
      <c r="U11" s="1"/>
      <c r="V11" s="40"/>
      <c r="W11" s="40"/>
      <c r="X11" s="40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40"/>
      <c r="BA11" s="1"/>
      <c r="BD11" s="101"/>
      <c r="BE11" s="101"/>
      <c r="BF11" s="101"/>
      <c r="BG11" s="101"/>
      <c r="BH11" s="101"/>
      <c r="BI11" s="158"/>
      <c r="BJ11" s="159"/>
      <c r="BK11" s="159"/>
      <c r="BL11" s="144"/>
      <c r="BM11" s="144"/>
    </row>
    <row r="12" spans="1:65" s="108" customFormat="1" x14ac:dyDescent="0.5">
      <c r="K12" s="49" t="s">
        <v>11</v>
      </c>
      <c r="R12" s="109"/>
      <c r="S12" s="10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51"/>
      <c r="AN12" s="51" t="s">
        <v>12</v>
      </c>
      <c r="BD12" s="110"/>
      <c r="BE12" s="110"/>
      <c r="BF12" s="110"/>
      <c r="BG12" s="110"/>
      <c r="BH12" s="110"/>
      <c r="BI12" s="158"/>
      <c r="BJ12" s="159"/>
      <c r="BK12" s="159"/>
      <c r="BL12" s="144"/>
      <c r="BM12" s="144"/>
    </row>
    <row r="13" spans="1:65" s="111" customFormat="1" ht="21" customHeight="1" thickBot="1" x14ac:dyDescent="0.45">
      <c r="R13" s="112"/>
      <c r="S13" s="112"/>
      <c r="BD13" s="113"/>
      <c r="BE13" s="113"/>
      <c r="BF13" s="113"/>
      <c r="BG13" s="113"/>
      <c r="BH13" s="113"/>
      <c r="BI13" s="158"/>
      <c r="BJ13" s="159"/>
      <c r="BK13" s="159"/>
      <c r="BL13" s="144"/>
      <c r="BM13" s="144"/>
    </row>
    <row r="14" spans="1:65" s="88" customFormat="1" ht="25.5" customHeight="1" x14ac:dyDescent="0.45">
      <c r="A14" s="311" t="s">
        <v>13</v>
      </c>
      <c r="B14" s="313" t="s">
        <v>14</v>
      </c>
      <c r="C14" s="314"/>
      <c r="D14" s="314"/>
      <c r="E14" s="314"/>
      <c r="F14" s="315" t="s">
        <v>286</v>
      </c>
      <c r="G14" s="314" t="s">
        <v>15</v>
      </c>
      <c r="H14" s="314"/>
      <c r="I14" s="314"/>
      <c r="J14" s="315" t="s">
        <v>287</v>
      </c>
      <c r="K14" s="314" t="s">
        <v>16</v>
      </c>
      <c r="L14" s="314"/>
      <c r="M14" s="314"/>
      <c r="N14" s="314"/>
      <c r="O14" s="314" t="s">
        <v>17</v>
      </c>
      <c r="P14" s="314"/>
      <c r="Q14" s="314"/>
      <c r="R14" s="314"/>
      <c r="S14" s="315" t="s">
        <v>288</v>
      </c>
      <c r="T14" s="314" t="s">
        <v>18</v>
      </c>
      <c r="U14" s="314"/>
      <c r="V14" s="314"/>
      <c r="W14" s="315" t="s">
        <v>289</v>
      </c>
      <c r="X14" s="314" t="s">
        <v>19</v>
      </c>
      <c r="Y14" s="314"/>
      <c r="Z14" s="314"/>
      <c r="AA14" s="315" t="s">
        <v>290</v>
      </c>
      <c r="AB14" s="314" t="s">
        <v>20</v>
      </c>
      <c r="AC14" s="314"/>
      <c r="AD14" s="314"/>
      <c r="AE14" s="314"/>
      <c r="AF14" s="315" t="s">
        <v>291</v>
      </c>
      <c r="AG14" s="314" t="s">
        <v>21</v>
      </c>
      <c r="AH14" s="314"/>
      <c r="AI14" s="314"/>
      <c r="AJ14" s="315" t="s">
        <v>292</v>
      </c>
      <c r="AK14" s="314" t="s">
        <v>22</v>
      </c>
      <c r="AL14" s="314"/>
      <c r="AM14" s="314"/>
      <c r="AN14" s="314"/>
      <c r="AO14" s="314" t="s">
        <v>23</v>
      </c>
      <c r="AP14" s="314"/>
      <c r="AQ14" s="314"/>
      <c r="AR14" s="314"/>
      <c r="AS14" s="315" t="s">
        <v>293</v>
      </c>
      <c r="AT14" s="314" t="s">
        <v>24</v>
      </c>
      <c r="AU14" s="314"/>
      <c r="AV14" s="314"/>
      <c r="AW14" s="315" t="s">
        <v>296</v>
      </c>
      <c r="AX14" s="314" t="s">
        <v>25</v>
      </c>
      <c r="AY14" s="314"/>
      <c r="AZ14" s="314"/>
      <c r="BA14" s="333"/>
      <c r="BB14" s="334" t="s">
        <v>26</v>
      </c>
      <c r="BC14" s="336" t="s">
        <v>27</v>
      </c>
      <c r="BD14" s="338" t="s">
        <v>257</v>
      </c>
      <c r="BE14" s="340" t="s">
        <v>28</v>
      </c>
      <c r="BF14" s="336" t="s">
        <v>29</v>
      </c>
      <c r="BG14" s="597" t="s">
        <v>30</v>
      </c>
      <c r="BH14" s="599" t="s">
        <v>31</v>
      </c>
      <c r="BI14" s="163"/>
      <c r="BJ14" s="163"/>
      <c r="BK14" s="163"/>
      <c r="BL14" s="146"/>
      <c r="BM14" s="146"/>
    </row>
    <row r="15" spans="1:65" s="88" customFormat="1" ht="289.5" customHeight="1" thickBot="1" x14ac:dyDescent="0.5">
      <c r="A15" s="312"/>
      <c r="B15" s="85" t="s">
        <v>32</v>
      </c>
      <c r="C15" s="86" t="s">
        <v>33</v>
      </c>
      <c r="D15" s="86" t="s">
        <v>34</v>
      </c>
      <c r="E15" s="86" t="s">
        <v>35</v>
      </c>
      <c r="F15" s="316"/>
      <c r="G15" s="86" t="s">
        <v>36</v>
      </c>
      <c r="H15" s="86" t="s">
        <v>37</v>
      </c>
      <c r="I15" s="86" t="s">
        <v>38</v>
      </c>
      <c r="J15" s="316"/>
      <c r="K15" s="86" t="s">
        <v>39</v>
      </c>
      <c r="L15" s="86" t="s">
        <v>40</v>
      </c>
      <c r="M15" s="86" t="s">
        <v>41</v>
      </c>
      <c r="N15" s="86" t="s">
        <v>42</v>
      </c>
      <c r="O15" s="86" t="s">
        <v>43</v>
      </c>
      <c r="P15" s="86" t="s">
        <v>33</v>
      </c>
      <c r="Q15" s="86" t="s">
        <v>34</v>
      </c>
      <c r="R15" s="86" t="s">
        <v>35</v>
      </c>
      <c r="S15" s="316"/>
      <c r="T15" s="86" t="s">
        <v>44</v>
      </c>
      <c r="U15" s="86" t="s">
        <v>45</v>
      </c>
      <c r="V15" s="86" t="s">
        <v>46</v>
      </c>
      <c r="W15" s="316"/>
      <c r="X15" s="86" t="s">
        <v>47</v>
      </c>
      <c r="Y15" s="86" t="s">
        <v>48</v>
      </c>
      <c r="Z15" s="86" t="s">
        <v>49</v>
      </c>
      <c r="AA15" s="316"/>
      <c r="AB15" s="86" t="s">
        <v>47</v>
      </c>
      <c r="AC15" s="86" t="s">
        <v>48</v>
      </c>
      <c r="AD15" s="86" t="s">
        <v>49</v>
      </c>
      <c r="AE15" s="86" t="s">
        <v>50</v>
      </c>
      <c r="AF15" s="316"/>
      <c r="AG15" s="86" t="s">
        <v>36</v>
      </c>
      <c r="AH15" s="86" t="s">
        <v>37</v>
      </c>
      <c r="AI15" s="86" t="s">
        <v>38</v>
      </c>
      <c r="AJ15" s="316"/>
      <c r="AK15" s="86" t="s">
        <v>51</v>
      </c>
      <c r="AL15" s="86" t="s">
        <v>52</v>
      </c>
      <c r="AM15" s="86" t="s">
        <v>53</v>
      </c>
      <c r="AN15" s="86" t="s">
        <v>54</v>
      </c>
      <c r="AO15" s="86" t="s">
        <v>43</v>
      </c>
      <c r="AP15" s="86" t="s">
        <v>33</v>
      </c>
      <c r="AQ15" s="86" t="s">
        <v>34</v>
      </c>
      <c r="AR15" s="86" t="s">
        <v>35</v>
      </c>
      <c r="AS15" s="316"/>
      <c r="AT15" s="86" t="s">
        <v>36</v>
      </c>
      <c r="AU15" s="86" t="s">
        <v>37</v>
      </c>
      <c r="AV15" s="86" t="s">
        <v>38</v>
      </c>
      <c r="AW15" s="316"/>
      <c r="AX15" s="86" t="s">
        <v>39</v>
      </c>
      <c r="AY15" s="86" t="s">
        <v>40</v>
      </c>
      <c r="AZ15" s="86" t="s">
        <v>41</v>
      </c>
      <c r="BA15" s="87" t="s">
        <v>55</v>
      </c>
      <c r="BB15" s="335"/>
      <c r="BC15" s="337"/>
      <c r="BD15" s="339"/>
      <c r="BE15" s="341"/>
      <c r="BF15" s="337"/>
      <c r="BG15" s="598"/>
      <c r="BH15" s="600"/>
      <c r="BI15" s="163"/>
      <c r="BJ15" s="163"/>
      <c r="BK15" s="163"/>
      <c r="BL15" s="146"/>
      <c r="BM15" s="146"/>
    </row>
    <row r="16" spans="1:65" s="88" customFormat="1" ht="30" customHeight="1" x14ac:dyDescent="0.45">
      <c r="A16" s="114" t="s">
        <v>56</v>
      </c>
      <c r="B16" s="115"/>
      <c r="C16" s="116"/>
      <c r="D16" s="116"/>
      <c r="E16" s="116"/>
      <c r="F16" s="116"/>
      <c r="G16" s="116"/>
      <c r="H16" s="116"/>
      <c r="I16" s="116"/>
      <c r="J16" s="117">
        <v>18</v>
      </c>
      <c r="K16" s="116"/>
      <c r="L16" s="116"/>
      <c r="M16" s="116"/>
      <c r="N16" s="116"/>
      <c r="O16" s="118"/>
      <c r="P16" s="118"/>
      <c r="Q16" s="118"/>
      <c r="R16" s="118"/>
      <c r="S16" s="118"/>
      <c r="T16" s="119" t="s">
        <v>57</v>
      </c>
      <c r="U16" s="119" t="s">
        <v>57</v>
      </c>
      <c r="V16" s="119" t="s">
        <v>57</v>
      </c>
      <c r="W16" s="120" t="s">
        <v>58</v>
      </c>
      <c r="X16" s="120" t="s">
        <v>58</v>
      </c>
      <c r="Y16" s="118"/>
      <c r="Z16" s="118"/>
      <c r="AA16" s="118"/>
      <c r="AB16" s="118"/>
      <c r="AC16" s="118"/>
      <c r="AD16" s="118"/>
      <c r="AE16" s="118"/>
      <c r="AF16" s="118">
        <v>18</v>
      </c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9" t="s">
        <v>57</v>
      </c>
      <c r="AR16" s="119" t="s">
        <v>57</v>
      </c>
      <c r="AS16" s="119" t="s">
        <v>57</v>
      </c>
      <c r="AT16" s="120" t="s">
        <v>58</v>
      </c>
      <c r="AU16" s="120" t="s">
        <v>58</v>
      </c>
      <c r="AV16" s="120" t="s">
        <v>58</v>
      </c>
      <c r="AW16" s="120" t="s">
        <v>58</v>
      </c>
      <c r="AX16" s="120" t="s">
        <v>58</v>
      </c>
      <c r="AY16" s="120" t="s">
        <v>58</v>
      </c>
      <c r="AZ16" s="120" t="s">
        <v>58</v>
      </c>
      <c r="BA16" s="121" t="s">
        <v>58</v>
      </c>
      <c r="BB16" s="122">
        <v>36</v>
      </c>
      <c r="BC16" s="123">
        <v>6</v>
      </c>
      <c r="BD16" s="123"/>
      <c r="BE16" s="123"/>
      <c r="BF16" s="123"/>
      <c r="BG16" s="124">
        <v>10</v>
      </c>
      <c r="BH16" s="125">
        <f>SUM(BB16:BG16)</f>
        <v>52</v>
      </c>
      <c r="BI16" s="163"/>
      <c r="BJ16" s="163"/>
      <c r="BK16" s="163"/>
      <c r="BL16" s="146"/>
      <c r="BM16" s="146"/>
    </row>
    <row r="17" spans="1:67" s="88" customFormat="1" ht="30" customHeight="1" thickBot="1" x14ac:dyDescent="0.5">
      <c r="A17" s="126" t="s">
        <v>59</v>
      </c>
      <c r="B17" s="127"/>
      <c r="C17" s="89"/>
      <c r="D17" s="89"/>
      <c r="E17" s="89"/>
      <c r="F17" s="89"/>
      <c r="G17" s="89"/>
      <c r="H17" s="89"/>
      <c r="I17" s="89"/>
      <c r="J17" s="128">
        <v>17</v>
      </c>
      <c r="K17" s="89"/>
      <c r="L17" s="89"/>
      <c r="M17" s="89"/>
      <c r="N17" s="89"/>
      <c r="O17" s="90"/>
      <c r="P17" s="90"/>
      <c r="Q17" s="90"/>
      <c r="R17" s="90"/>
      <c r="S17" s="91" t="s">
        <v>57</v>
      </c>
      <c r="T17" s="91" t="s">
        <v>57</v>
      </c>
      <c r="U17" s="91" t="s">
        <v>57</v>
      </c>
      <c r="V17" s="92" t="s">
        <v>58</v>
      </c>
      <c r="W17" s="92" t="s">
        <v>58</v>
      </c>
      <c r="X17" s="90" t="s">
        <v>60</v>
      </c>
      <c r="Y17" s="90" t="s">
        <v>60</v>
      </c>
      <c r="Z17" s="90" t="s">
        <v>60</v>
      </c>
      <c r="AA17" s="90" t="s">
        <v>60</v>
      </c>
      <c r="AB17" s="90" t="s">
        <v>61</v>
      </c>
      <c r="AC17" s="90" t="s">
        <v>61</v>
      </c>
      <c r="AD17" s="90" t="s">
        <v>61</v>
      </c>
      <c r="AE17" s="90" t="s">
        <v>61</v>
      </c>
      <c r="AF17" s="90" t="s">
        <v>61</v>
      </c>
      <c r="AG17" s="90" t="s">
        <v>61</v>
      </c>
      <c r="AH17" s="90" t="s">
        <v>61</v>
      </c>
      <c r="AI17" s="90" t="s">
        <v>61</v>
      </c>
      <c r="AJ17" s="90" t="s">
        <v>61</v>
      </c>
      <c r="AK17" s="90" t="s">
        <v>61</v>
      </c>
      <c r="AL17" s="90" t="s">
        <v>61</v>
      </c>
      <c r="AM17" s="90" t="s">
        <v>61</v>
      </c>
      <c r="AN17" s="90" t="s">
        <v>61</v>
      </c>
      <c r="AO17" s="90" t="s">
        <v>61</v>
      </c>
      <c r="AP17" s="90" t="s">
        <v>61</v>
      </c>
      <c r="AQ17" s="90" t="s">
        <v>61</v>
      </c>
      <c r="AR17" s="90" t="s">
        <v>62</v>
      </c>
      <c r="AS17" s="89"/>
      <c r="AT17" s="90"/>
      <c r="AU17" s="90"/>
      <c r="AV17" s="90"/>
      <c r="AW17" s="90"/>
      <c r="AX17" s="90"/>
      <c r="AY17" s="90"/>
      <c r="AZ17" s="90"/>
      <c r="BA17" s="129"/>
      <c r="BB17" s="130">
        <v>17</v>
      </c>
      <c r="BC17" s="131">
        <v>3</v>
      </c>
      <c r="BD17" s="131">
        <v>4</v>
      </c>
      <c r="BE17" s="131">
        <v>16</v>
      </c>
      <c r="BF17" s="131">
        <v>1</v>
      </c>
      <c r="BG17" s="132">
        <v>2</v>
      </c>
      <c r="BH17" s="125">
        <f>SUM(BB17:BG17)</f>
        <v>43</v>
      </c>
      <c r="BI17" s="163"/>
      <c r="BJ17" s="163"/>
      <c r="BK17" s="163"/>
      <c r="BL17" s="146"/>
      <c r="BM17" s="146"/>
    </row>
    <row r="18" spans="1:67" s="88" customFormat="1" ht="30" customHeight="1" thickBot="1" x14ac:dyDescent="0.5">
      <c r="A18" s="13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7">
        <f>SUM(BB16:BB17)</f>
        <v>53</v>
      </c>
      <c r="BC18" s="98">
        <f t="shared" ref="BC18:BH18" si="0">SUM(BC16:BC17)</f>
        <v>9</v>
      </c>
      <c r="BD18" s="98">
        <f t="shared" si="0"/>
        <v>4</v>
      </c>
      <c r="BE18" s="98">
        <f t="shared" si="0"/>
        <v>16</v>
      </c>
      <c r="BF18" s="98">
        <f t="shared" si="0"/>
        <v>1</v>
      </c>
      <c r="BG18" s="134">
        <f t="shared" si="0"/>
        <v>12</v>
      </c>
      <c r="BH18" s="96">
        <f t="shared" si="0"/>
        <v>95</v>
      </c>
      <c r="BI18" s="164"/>
      <c r="BJ18" s="163"/>
      <c r="BK18" s="163"/>
      <c r="BL18" s="146"/>
      <c r="BM18" s="146"/>
    </row>
    <row r="19" spans="1:67" s="108" customFormat="1" x14ac:dyDescent="0.5">
      <c r="A19" s="8"/>
      <c r="B19" s="8" t="s">
        <v>63</v>
      </c>
      <c r="D19" s="8"/>
      <c r="E19" s="8"/>
      <c r="F19" s="8"/>
      <c r="H19" s="43"/>
      <c r="I19" s="27" t="s">
        <v>64</v>
      </c>
      <c r="J19" s="8" t="s">
        <v>65</v>
      </c>
      <c r="N19" s="8"/>
      <c r="O19" s="8"/>
      <c r="P19" s="8"/>
      <c r="Q19" s="8"/>
      <c r="R19" s="9"/>
      <c r="S19" s="44" t="s">
        <v>66</v>
      </c>
      <c r="T19" s="27" t="s">
        <v>64</v>
      </c>
      <c r="U19" s="8" t="s">
        <v>258</v>
      </c>
      <c r="W19" s="8"/>
      <c r="X19" s="8"/>
      <c r="Y19" s="8"/>
      <c r="Z19" s="8"/>
      <c r="AA19" s="8"/>
      <c r="AB19" s="8"/>
      <c r="AC19" s="8"/>
      <c r="AE19" s="45" t="s">
        <v>62</v>
      </c>
      <c r="AF19" s="27" t="s">
        <v>64</v>
      </c>
      <c r="AG19" s="8" t="s">
        <v>67</v>
      </c>
      <c r="AH19" s="8"/>
      <c r="AI19" s="8"/>
      <c r="AJ19" s="2"/>
      <c r="AK19" s="2"/>
      <c r="AL19" s="2"/>
      <c r="AM19" s="2"/>
      <c r="AN19" s="2"/>
      <c r="AO19" s="2"/>
      <c r="BD19" s="110"/>
      <c r="BE19" s="110"/>
      <c r="BF19" s="110"/>
      <c r="BG19" s="110"/>
      <c r="BH19" s="110"/>
      <c r="BI19" s="158"/>
      <c r="BJ19" s="159"/>
      <c r="BK19" s="159"/>
      <c r="BL19" s="144"/>
      <c r="BM19" s="144"/>
    </row>
    <row r="20" spans="1:67" s="108" customFormat="1" ht="21.75" customHeight="1" x14ac:dyDescent="0.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2"/>
      <c r="AK20" s="2"/>
      <c r="AL20" s="2"/>
      <c r="AM20" s="2"/>
      <c r="AN20" s="2"/>
      <c r="AO20" s="2"/>
      <c r="AP20" s="2"/>
      <c r="AQ20" s="2"/>
      <c r="AR20" s="2"/>
      <c r="AS20" s="2"/>
      <c r="BD20" s="110"/>
      <c r="BE20" s="110"/>
      <c r="BF20" s="110"/>
      <c r="BG20" s="110"/>
      <c r="BH20" s="110"/>
      <c r="BI20" s="158"/>
      <c r="BJ20" s="159"/>
      <c r="BK20" s="159"/>
      <c r="BL20" s="144"/>
      <c r="BM20" s="144"/>
    </row>
    <row r="21" spans="1:67" s="108" customFormat="1" x14ac:dyDescent="0.5">
      <c r="A21" s="8"/>
      <c r="B21" s="8"/>
      <c r="C21" s="8"/>
      <c r="D21" s="8"/>
      <c r="E21" s="8"/>
      <c r="F21" s="8"/>
      <c r="G21" s="8"/>
      <c r="H21" s="46" t="s">
        <v>57</v>
      </c>
      <c r="I21" s="27" t="s">
        <v>64</v>
      </c>
      <c r="J21" s="8" t="s">
        <v>68</v>
      </c>
      <c r="N21" s="8"/>
      <c r="O21" s="8"/>
      <c r="P21" s="8"/>
      <c r="Q21" s="8"/>
      <c r="R21" s="9"/>
      <c r="S21" s="45" t="s">
        <v>61</v>
      </c>
      <c r="T21" s="27" t="s">
        <v>64</v>
      </c>
      <c r="U21" s="8" t="s">
        <v>69</v>
      </c>
      <c r="W21" s="8"/>
      <c r="X21" s="8"/>
      <c r="Y21" s="8"/>
      <c r="Z21" s="8"/>
      <c r="AA21" s="8"/>
      <c r="AB21" s="8"/>
      <c r="AC21" s="8"/>
      <c r="AE21" s="45" t="s">
        <v>58</v>
      </c>
      <c r="AF21" s="27" t="s">
        <v>64</v>
      </c>
      <c r="AG21" s="8" t="s">
        <v>70</v>
      </c>
      <c r="AH21" s="8"/>
      <c r="AI21" s="8"/>
      <c r="AJ21" s="2"/>
      <c r="AK21" s="2"/>
      <c r="AL21" s="2"/>
      <c r="AM21" s="2"/>
      <c r="AN21" s="2"/>
      <c r="AO21" s="2"/>
      <c r="BD21" s="110"/>
      <c r="BE21" s="110"/>
      <c r="BF21" s="110"/>
      <c r="BG21" s="110"/>
      <c r="BH21" s="110"/>
      <c r="BI21" s="158"/>
      <c r="BJ21" s="159"/>
      <c r="BK21" s="159"/>
      <c r="BL21" s="144"/>
      <c r="BM21" s="144"/>
    </row>
    <row r="22" spans="1:67" s="108" customFormat="1" ht="28.35" customHeight="1" x14ac:dyDescent="0.5">
      <c r="A22" s="8"/>
      <c r="B22" s="8"/>
      <c r="C22" s="8"/>
      <c r="D22" s="8"/>
      <c r="E22" s="8"/>
      <c r="F22" s="8"/>
      <c r="G22" s="8"/>
      <c r="H22" s="47"/>
      <c r="I22" s="27"/>
      <c r="J22" s="8"/>
      <c r="N22" s="8"/>
      <c r="O22" s="8"/>
      <c r="P22" s="8"/>
      <c r="Q22" s="8"/>
      <c r="R22" s="9"/>
      <c r="S22" s="48"/>
      <c r="T22" s="27"/>
      <c r="U22" s="8"/>
      <c r="W22" s="8"/>
      <c r="X22" s="8"/>
      <c r="Y22" s="8"/>
      <c r="Z22" s="8"/>
      <c r="AA22" s="8"/>
      <c r="AB22" s="8"/>
      <c r="AC22" s="8"/>
      <c r="AE22" s="48"/>
      <c r="AF22" s="27"/>
      <c r="AG22" s="8"/>
      <c r="AH22" s="8"/>
      <c r="AI22" s="8"/>
      <c r="AJ22" s="2"/>
      <c r="AK22" s="2"/>
      <c r="AL22" s="2"/>
      <c r="AM22" s="2"/>
      <c r="AN22" s="2"/>
      <c r="AO22" s="2"/>
      <c r="BD22" s="110"/>
      <c r="BE22" s="110"/>
      <c r="BF22" s="110"/>
      <c r="BG22" s="110"/>
      <c r="BH22" s="110"/>
      <c r="BI22" s="158"/>
      <c r="BJ22" s="159"/>
      <c r="BK22" s="159"/>
      <c r="BL22" s="144"/>
      <c r="BM22" s="144"/>
    </row>
    <row r="23" spans="1:67" ht="35.25" customHeight="1" x14ac:dyDescent="0.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  <c r="S23" s="9"/>
      <c r="T23" s="8"/>
      <c r="U23" s="8"/>
      <c r="V23" s="8"/>
      <c r="W23" s="8"/>
      <c r="X23" s="8"/>
      <c r="Y23" s="8"/>
      <c r="Z23" s="8"/>
      <c r="AA23" s="49" t="s">
        <v>71</v>
      </c>
      <c r="AB23" s="10"/>
      <c r="AC23" s="10"/>
      <c r="AD23" s="8"/>
      <c r="AE23" s="8"/>
      <c r="AF23" s="8"/>
      <c r="AG23" s="8"/>
      <c r="AH23" s="8"/>
      <c r="AI23" s="8"/>
      <c r="BI23" s="183">
        <f>SUM(BD39,BD29)</f>
        <v>100</v>
      </c>
      <c r="BJ23" s="167"/>
      <c r="BK23" s="167"/>
      <c r="BL23" s="148"/>
      <c r="BM23" s="148"/>
      <c r="BN23" s="7"/>
    </row>
    <row r="24" spans="1:67" ht="18" customHeight="1" thickBot="1" x14ac:dyDescent="0.5500000000000000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  <c r="S24" s="9"/>
      <c r="T24" s="8"/>
      <c r="U24" s="8"/>
      <c r="V24" s="8"/>
      <c r="W24" s="8"/>
      <c r="X24" s="8"/>
      <c r="Y24" s="8"/>
      <c r="Z24" s="8"/>
      <c r="AA24" s="8"/>
      <c r="AB24" s="10"/>
      <c r="AC24" s="10"/>
      <c r="AD24" s="8"/>
      <c r="AE24" s="8"/>
      <c r="AF24" s="8"/>
      <c r="AG24" s="8"/>
      <c r="AH24" s="8"/>
      <c r="AI24" s="8"/>
      <c r="BJ24" s="167"/>
      <c r="BK24" s="167"/>
      <c r="BL24" s="148"/>
      <c r="BM24" s="148"/>
      <c r="BN24" s="7"/>
    </row>
    <row r="25" spans="1:67" ht="39.6" customHeight="1" thickBot="1" x14ac:dyDescent="0.55000000000000004">
      <c r="A25" s="612" t="s">
        <v>72</v>
      </c>
      <c r="B25" s="612" t="s">
        <v>310</v>
      </c>
      <c r="C25" s="635"/>
      <c r="D25" s="635"/>
      <c r="E25" s="635"/>
      <c r="F25" s="635"/>
      <c r="G25" s="635"/>
      <c r="H25" s="635"/>
      <c r="I25" s="635"/>
      <c r="J25" s="635"/>
      <c r="K25" s="635"/>
      <c r="L25" s="635"/>
      <c r="M25" s="635"/>
      <c r="N25" s="635"/>
      <c r="O25" s="636"/>
      <c r="P25" s="615" t="s">
        <v>73</v>
      </c>
      <c r="Q25" s="616"/>
      <c r="R25" s="621" t="s">
        <v>74</v>
      </c>
      <c r="S25" s="622"/>
      <c r="T25" s="285" t="s">
        <v>75</v>
      </c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7"/>
      <c r="AF25" s="285" t="s">
        <v>76</v>
      </c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50"/>
      <c r="BD25" s="587" t="s">
        <v>77</v>
      </c>
      <c r="BE25" s="588"/>
      <c r="BF25" s="588"/>
      <c r="BG25" s="588"/>
      <c r="BH25" s="589"/>
      <c r="BI25" s="168"/>
      <c r="BJ25" s="165"/>
      <c r="BK25" s="165"/>
      <c r="BL25" s="146"/>
      <c r="BM25" s="146"/>
      <c r="BO25" s="2"/>
    </row>
    <row r="26" spans="1:67" ht="39.6" customHeight="1" thickBot="1" x14ac:dyDescent="0.55000000000000004">
      <c r="A26" s="613"/>
      <c r="B26" s="637"/>
      <c r="C26" s="638"/>
      <c r="D26" s="638"/>
      <c r="E26" s="638"/>
      <c r="F26" s="638"/>
      <c r="G26" s="638"/>
      <c r="H26" s="638"/>
      <c r="I26" s="638"/>
      <c r="J26" s="638"/>
      <c r="K26" s="638"/>
      <c r="L26" s="638"/>
      <c r="M26" s="638"/>
      <c r="N26" s="638"/>
      <c r="O26" s="639"/>
      <c r="P26" s="617"/>
      <c r="Q26" s="618"/>
      <c r="R26" s="623"/>
      <c r="S26" s="624"/>
      <c r="T26" s="627" t="s">
        <v>31</v>
      </c>
      <c r="U26" s="616"/>
      <c r="V26" s="629" t="s">
        <v>78</v>
      </c>
      <c r="W26" s="630"/>
      <c r="X26" s="596" t="s">
        <v>79</v>
      </c>
      <c r="Y26" s="366"/>
      <c r="Z26" s="366"/>
      <c r="AA26" s="366"/>
      <c r="AB26" s="366"/>
      <c r="AC26" s="366"/>
      <c r="AD26" s="366"/>
      <c r="AE26" s="367"/>
      <c r="AF26" s="596" t="s">
        <v>80</v>
      </c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7"/>
      <c r="AR26" s="596" t="s">
        <v>81</v>
      </c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7"/>
      <c r="BD26" s="590"/>
      <c r="BE26" s="591"/>
      <c r="BF26" s="591"/>
      <c r="BG26" s="591"/>
      <c r="BH26" s="592"/>
      <c r="BI26" s="168"/>
      <c r="BJ26" s="165"/>
      <c r="BK26" s="165"/>
      <c r="BL26" s="146"/>
      <c r="BM26" s="146"/>
      <c r="BO26" s="2"/>
    </row>
    <row r="27" spans="1:67" ht="68.25" customHeight="1" thickBot="1" x14ac:dyDescent="0.55000000000000004">
      <c r="A27" s="613"/>
      <c r="B27" s="637"/>
      <c r="C27" s="638"/>
      <c r="D27" s="638"/>
      <c r="E27" s="638"/>
      <c r="F27" s="638"/>
      <c r="G27" s="638"/>
      <c r="H27" s="638"/>
      <c r="I27" s="638"/>
      <c r="J27" s="638"/>
      <c r="K27" s="638"/>
      <c r="L27" s="638"/>
      <c r="M27" s="638"/>
      <c r="N27" s="638"/>
      <c r="O27" s="639"/>
      <c r="P27" s="617"/>
      <c r="Q27" s="618"/>
      <c r="R27" s="623"/>
      <c r="S27" s="624"/>
      <c r="T27" s="628"/>
      <c r="U27" s="618"/>
      <c r="V27" s="631"/>
      <c r="W27" s="632"/>
      <c r="X27" s="633" t="s">
        <v>82</v>
      </c>
      <c r="Y27" s="616"/>
      <c r="Z27" s="634" t="s">
        <v>83</v>
      </c>
      <c r="AA27" s="616"/>
      <c r="AB27" s="634" t="s">
        <v>84</v>
      </c>
      <c r="AC27" s="616"/>
      <c r="AD27" s="615" t="s">
        <v>85</v>
      </c>
      <c r="AE27" s="622"/>
      <c r="AF27" s="434" t="s">
        <v>86</v>
      </c>
      <c r="AG27" s="435"/>
      <c r="AH27" s="435"/>
      <c r="AI27" s="435"/>
      <c r="AJ27" s="435"/>
      <c r="AK27" s="436"/>
      <c r="AL27" s="434" t="s">
        <v>87</v>
      </c>
      <c r="AM27" s="435"/>
      <c r="AN27" s="435"/>
      <c r="AO27" s="435"/>
      <c r="AP27" s="435"/>
      <c r="AQ27" s="436"/>
      <c r="AR27" s="434" t="s">
        <v>88</v>
      </c>
      <c r="AS27" s="435"/>
      <c r="AT27" s="435"/>
      <c r="AU27" s="435"/>
      <c r="AV27" s="435"/>
      <c r="AW27" s="436"/>
      <c r="AX27" s="434" t="s">
        <v>89</v>
      </c>
      <c r="AY27" s="435"/>
      <c r="AZ27" s="435"/>
      <c r="BA27" s="435"/>
      <c r="BB27" s="435"/>
      <c r="BC27" s="436"/>
      <c r="BD27" s="590"/>
      <c r="BE27" s="591"/>
      <c r="BF27" s="591"/>
      <c r="BG27" s="591"/>
      <c r="BH27" s="592"/>
      <c r="BI27" s="168"/>
      <c r="BJ27" s="165"/>
      <c r="BK27" s="165"/>
      <c r="BL27" s="146"/>
      <c r="BM27" s="146"/>
      <c r="BO27" s="2"/>
    </row>
    <row r="28" spans="1:67" ht="164.25" customHeight="1" thickBot="1" x14ac:dyDescent="0.55000000000000004">
      <c r="A28" s="614"/>
      <c r="B28" s="640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2"/>
      <c r="P28" s="619"/>
      <c r="Q28" s="620"/>
      <c r="R28" s="625"/>
      <c r="S28" s="626"/>
      <c r="T28" s="628"/>
      <c r="U28" s="618"/>
      <c r="V28" s="631"/>
      <c r="W28" s="632"/>
      <c r="X28" s="628"/>
      <c r="Y28" s="618"/>
      <c r="Z28" s="623"/>
      <c r="AA28" s="618"/>
      <c r="AB28" s="623"/>
      <c r="AC28" s="618"/>
      <c r="AD28" s="617"/>
      <c r="AE28" s="624"/>
      <c r="AF28" s="643" t="s">
        <v>90</v>
      </c>
      <c r="AG28" s="644"/>
      <c r="AH28" s="645" t="s">
        <v>91</v>
      </c>
      <c r="AI28" s="644"/>
      <c r="AJ28" s="646" t="s">
        <v>92</v>
      </c>
      <c r="AK28" s="647"/>
      <c r="AL28" s="653" t="s">
        <v>90</v>
      </c>
      <c r="AM28" s="654"/>
      <c r="AN28" s="653" t="s">
        <v>91</v>
      </c>
      <c r="AO28" s="655"/>
      <c r="AP28" s="654" t="s">
        <v>92</v>
      </c>
      <c r="AQ28" s="656"/>
      <c r="AR28" s="643" t="s">
        <v>90</v>
      </c>
      <c r="AS28" s="644"/>
      <c r="AT28" s="645" t="s">
        <v>91</v>
      </c>
      <c r="AU28" s="644"/>
      <c r="AV28" s="646" t="s">
        <v>92</v>
      </c>
      <c r="AW28" s="647"/>
      <c r="AX28" s="648" t="s">
        <v>90</v>
      </c>
      <c r="AY28" s="649"/>
      <c r="AZ28" s="650" t="s">
        <v>91</v>
      </c>
      <c r="BA28" s="649"/>
      <c r="BB28" s="651" t="s">
        <v>92</v>
      </c>
      <c r="BC28" s="652"/>
      <c r="BD28" s="593"/>
      <c r="BE28" s="594"/>
      <c r="BF28" s="594"/>
      <c r="BG28" s="594"/>
      <c r="BH28" s="595"/>
      <c r="BI28" s="168"/>
      <c r="BJ28" s="165"/>
      <c r="BK28" s="165"/>
      <c r="BL28" s="146"/>
      <c r="BM28" s="146"/>
      <c r="BO28" s="2"/>
    </row>
    <row r="29" spans="1:67" s="12" customFormat="1" ht="42.6" customHeight="1" thickBot="1" x14ac:dyDescent="0.25">
      <c r="A29" s="136" t="s">
        <v>303</v>
      </c>
      <c r="B29" s="221" t="s">
        <v>93</v>
      </c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3"/>
      <c r="P29" s="611"/>
      <c r="Q29" s="602"/>
      <c r="R29" s="602"/>
      <c r="S29" s="604"/>
      <c r="T29" s="545">
        <f>SUM(T31:U33,T35:U36,T37)+T38</f>
        <v>1134</v>
      </c>
      <c r="U29" s="532"/>
      <c r="V29" s="556">
        <f>SUM(V31:W33,V35:W36,V37)+V38</f>
        <v>316</v>
      </c>
      <c r="W29" s="532"/>
      <c r="X29" s="545">
        <f>SUM(X31:Y33,X35:Y36,X37)+X38</f>
        <v>158</v>
      </c>
      <c r="Y29" s="557"/>
      <c r="Z29" s="532">
        <f>SUM(Z31:AA33,Z35:AA36,Z37)+Z38</f>
        <v>132</v>
      </c>
      <c r="AA29" s="532"/>
      <c r="AB29" s="556">
        <f>SUM(AB31:AC33,AB35:AC36,AB37)+AB38</f>
        <v>26</v>
      </c>
      <c r="AC29" s="532"/>
      <c r="AD29" s="532">
        <f>SUM(AD31:AE33,AD35:AE36,AD37)</f>
        <v>0</v>
      </c>
      <c r="AE29" s="557"/>
      <c r="AF29" s="608">
        <f>SUM(AF30:AG37)+AF38</f>
        <v>198</v>
      </c>
      <c r="AG29" s="398"/>
      <c r="AH29" s="609">
        <f>SUM(AH30:AI37)+AH38</f>
        <v>68</v>
      </c>
      <c r="AI29" s="609"/>
      <c r="AJ29" s="609">
        <f>SUM(AJ30:AK37)+AJ38</f>
        <v>6</v>
      </c>
      <c r="AK29" s="610"/>
      <c r="AL29" s="608">
        <f>SUM(AL30:AM37)+AL38</f>
        <v>414</v>
      </c>
      <c r="AM29" s="609"/>
      <c r="AN29" s="609">
        <f>SUM(AN30:AO37)+AN38</f>
        <v>104</v>
      </c>
      <c r="AO29" s="609"/>
      <c r="AP29" s="609">
        <f>SUM(AP30:AQ37)+AP38</f>
        <v>12</v>
      </c>
      <c r="AQ29" s="610"/>
      <c r="AR29" s="608">
        <f>SUM(AR30:AS37)+AR38</f>
        <v>522</v>
      </c>
      <c r="AS29" s="609"/>
      <c r="AT29" s="609">
        <f>SUM(AT30:AU37)+AT38</f>
        <v>144</v>
      </c>
      <c r="AU29" s="609"/>
      <c r="AV29" s="399">
        <f>SUM(AV30:AW37)+AV38</f>
        <v>15</v>
      </c>
      <c r="AW29" s="610"/>
      <c r="AX29" s="601">
        <f>SUM(AX30:AY37)</f>
        <v>0</v>
      </c>
      <c r="AY29" s="602"/>
      <c r="AZ29" s="603">
        <f>SUM(AZ30:BA37)</f>
        <v>0</v>
      </c>
      <c r="BA29" s="602"/>
      <c r="BB29" s="601">
        <f>SUM(BB30:BC37)</f>
        <v>0</v>
      </c>
      <c r="BC29" s="604"/>
      <c r="BD29" s="605">
        <f>T29*100/T75</f>
        <v>35.570890840652446</v>
      </c>
      <c r="BE29" s="606"/>
      <c r="BF29" s="606"/>
      <c r="BG29" s="606"/>
      <c r="BH29" s="607"/>
      <c r="BI29" s="170">
        <f>SUM(X29:AE29)</f>
        <v>316</v>
      </c>
      <c r="BJ29" s="171">
        <f>SUM(AF29,AL29,AR29,AX29)</f>
        <v>1134</v>
      </c>
      <c r="BK29" s="171">
        <f>SUM(AH29,AN29,AT29,AZ29)</f>
        <v>316</v>
      </c>
      <c r="BL29" s="184">
        <f>SUM(AJ29,AP29,AV29,BB29)</f>
        <v>33</v>
      </c>
      <c r="BM29" s="149"/>
    </row>
    <row r="30" spans="1:67" s="12" customFormat="1" ht="70.7" customHeight="1" x14ac:dyDescent="0.2">
      <c r="A30" s="137" t="s">
        <v>300</v>
      </c>
      <c r="B30" s="224" t="s">
        <v>94</v>
      </c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6"/>
      <c r="P30" s="390"/>
      <c r="Q30" s="580"/>
      <c r="R30" s="302"/>
      <c r="S30" s="413"/>
      <c r="T30" s="427"/>
      <c r="U30" s="405"/>
      <c r="V30" s="405"/>
      <c r="W30" s="447"/>
      <c r="X30" s="427"/>
      <c r="Y30" s="405"/>
      <c r="Z30" s="405"/>
      <c r="AA30" s="405"/>
      <c r="AB30" s="405"/>
      <c r="AC30" s="405"/>
      <c r="AD30" s="405"/>
      <c r="AE30" s="447"/>
      <c r="AF30" s="427"/>
      <c r="AG30" s="405"/>
      <c r="AH30" s="405"/>
      <c r="AI30" s="405"/>
      <c r="AJ30" s="405"/>
      <c r="AK30" s="447"/>
      <c r="AL30" s="427"/>
      <c r="AM30" s="405"/>
      <c r="AN30" s="405"/>
      <c r="AO30" s="405"/>
      <c r="AP30" s="405"/>
      <c r="AQ30" s="447"/>
      <c r="AR30" s="427"/>
      <c r="AS30" s="405"/>
      <c r="AT30" s="405"/>
      <c r="AU30" s="405"/>
      <c r="AV30" s="405"/>
      <c r="AW30" s="447"/>
      <c r="AX30" s="581"/>
      <c r="AY30" s="582"/>
      <c r="AZ30" s="582"/>
      <c r="BA30" s="582"/>
      <c r="BB30" s="582"/>
      <c r="BC30" s="583"/>
      <c r="BD30" s="489"/>
      <c r="BE30" s="490"/>
      <c r="BF30" s="490"/>
      <c r="BG30" s="490"/>
      <c r="BH30" s="491"/>
      <c r="BI30" s="170">
        <f t="shared" ref="BI30:BI78" si="1">SUM(X30:AE30)</f>
        <v>0</v>
      </c>
      <c r="BJ30" s="169"/>
      <c r="BK30" s="171"/>
      <c r="BL30" s="149"/>
      <c r="BM30" s="149"/>
    </row>
    <row r="31" spans="1:67" s="13" customFormat="1" ht="39.6" customHeight="1" x14ac:dyDescent="0.2">
      <c r="A31" s="138" t="s">
        <v>193</v>
      </c>
      <c r="B31" s="227" t="s">
        <v>95</v>
      </c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9"/>
      <c r="P31" s="389">
        <v>1</v>
      </c>
      <c r="Q31" s="390"/>
      <c r="R31" s="413"/>
      <c r="S31" s="389"/>
      <c r="T31" s="469">
        <f>SUM(AF31,AL31,AR31,AX31)</f>
        <v>198</v>
      </c>
      <c r="U31" s="471"/>
      <c r="V31" s="471">
        <f>SUM(AH31,AN31,AT31,AZ31)</f>
        <v>68</v>
      </c>
      <c r="W31" s="472"/>
      <c r="X31" s="469">
        <v>32</v>
      </c>
      <c r="Y31" s="471"/>
      <c r="Z31" s="471">
        <v>36</v>
      </c>
      <c r="AA31" s="471"/>
      <c r="AB31" s="471"/>
      <c r="AC31" s="471"/>
      <c r="AD31" s="471"/>
      <c r="AE31" s="472"/>
      <c r="AF31" s="469">
        <v>198</v>
      </c>
      <c r="AG31" s="471"/>
      <c r="AH31" s="471">
        <f>SUM(X31:AC31)</f>
        <v>68</v>
      </c>
      <c r="AI31" s="471"/>
      <c r="AJ31" s="471">
        <v>6</v>
      </c>
      <c r="AK31" s="472"/>
      <c r="AL31" s="469"/>
      <c r="AM31" s="471"/>
      <c r="AN31" s="471"/>
      <c r="AO31" s="471"/>
      <c r="AP31" s="471"/>
      <c r="AQ31" s="472"/>
      <c r="AR31" s="469"/>
      <c r="AS31" s="471"/>
      <c r="AT31" s="471"/>
      <c r="AU31" s="471"/>
      <c r="AV31" s="471"/>
      <c r="AW31" s="472"/>
      <c r="AX31" s="469"/>
      <c r="AY31" s="471"/>
      <c r="AZ31" s="471"/>
      <c r="BA31" s="471"/>
      <c r="BB31" s="471"/>
      <c r="BC31" s="472"/>
      <c r="BD31" s="526" t="s">
        <v>96</v>
      </c>
      <c r="BE31" s="527"/>
      <c r="BF31" s="527"/>
      <c r="BG31" s="527"/>
      <c r="BH31" s="528"/>
      <c r="BI31" s="170">
        <f t="shared" si="1"/>
        <v>68</v>
      </c>
      <c r="BJ31" s="161"/>
      <c r="BK31" s="173"/>
      <c r="BL31" s="145"/>
      <c r="BM31" s="145"/>
    </row>
    <row r="32" spans="1:67" s="13" customFormat="1" ht="70.7" customHeight="1" x14ac:dyDescent="0.2">
      <c r="A32" s="138" t="s">
        <v>194</v>
      </c>
      <c r="B32" s="212" t="s">
        <v>97</v>
      </c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4"/>
      <c r="P32" s="389">
        <v>2</v>
      </c>
      <c r="Q32" s="390"/>
      <c r="R32" s="413"/>
      <c r="S32" s="389"/>
      <c r="T32" s="469">
        <f>SUM(AF32,AL32,AR32,AX32)</f>
        <v>108</v>
      </c>
      <c r="U32" s="471"/>
      <c r="V32" s="471">
        <f>SUM(AH32,AN32,AT32,AZ32)</f>
        <v>48</v>
      </c>
      <c r="W32" s="472"/>
      <c r="X32" s="469">
        <v>24</v>
      </c>
      <c r="Y32" s="471"/>
      <c r="Z32" s="471">
        <v>24</v>
      </c>
      <c r="AA32" s="471"/>
      <c r="AB32" s="471"/>
      <c r="AC32" s="471"/>
      <c r="AD32" s="471"/>
      <c r="AE32" s="472"/>
      <c r="AF32" s="469"/>
      <c r="AG32" s="471"/>
      <c r="AH32" s="471"/>
      <c r="AI32" s="471"/>
      <c r="AJ32" s="471"/>
      <c r="AK32" s="472"/>
      <c r="AL32" s="469">
        <v>108</v>
      </c>
      <c r="AM32" s="471"/>
      <c r="AN32" s="471">
        <v>48</v>
      </c>
      <c r="AO32" s="471"/>
      <c r="AP32" s="471">
        <v>3</v>
      </c>
      <c r="AQ32" s="472"/>
      <c r="AR32" s="469"/>
      <c r="AS32" s="471"/>
      <c r="AT32" s="471"/>
      <c r="AU32" s="471"/>
      <c r="AV32" s="471"/>
      <c r="AW32" s="472"/>
      <c r="AX32" s="469"/>
      <c r="AY32" s="471"/>
      <c r="AZ32" s="471"/>
      <c r="BA32" s="471"/>
      <c r="BB32" s="471"/>
      <c r="BC32" s="472"/>
      <c r="BD32" s="526" t="s">
        <v>98</v>
      </c>
      <c r="BE32" s="527"/>
      <c r="BF32" s="527"/>
      <c r="BG32" s="527"/>
      <c r="BH32" s="528"/>
      <c r="BI32" s="170">
        <f t="shared" si="1"/>
        <v>48</v>
      </c>
      <c r="BJ32" s="161"/>
      <c r="BK32" s="173"/>
      <c r="BL32" s="145"/>
      <c r="BM32" s="145"/>
    </row>
    <row r="33" spans="1:65" s="13" customFormat="1" ht="39.6" customHeight="1" x14ac:dyDescent="0.2">
      <c r="A33" s="138" t="s">
        <v>195</v>
      </c>
      <c r="B33" s="212" t="s">
        <v>99</v>
      </c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4"/>
      <c r="P33" s="390">
        <v>3</v>
      </c>
      <c r="Q33" s="580"/>
      <c r="R33" s="302"/>
      <c r="S33" s="413"/>
      <c r="T33" s="469">
        <f t="shared" ref="T33:T37" si="2">SUM(AF33,AL33,AR33,AX33)</f>
        <v>108</v>
      </c>
      <c r="U33" s="471"/>
      <c r="V33" s="471">
        <f t="shared" ref="V33" si="3">SUM(AH33,AN33,AT33,AZ33)</f>
        <v>48</v>
      </c>
      <c r="W33" s="472"/>
      <c r="X33" s="469">
        <v>24</v>
      </c>
      <c r="Y33" s="471"/>
      <c r="Z33" s="471">
        <v>24</v>
      </c>
      <c r="AA33" s="471"/>
      <c r="AB33" s="471"/>
      <c r="AC33" s="471"/>
      <c r="AD33" s="471"/>
      <c r="AE33" s="472"/>
      <c r="AF33" s="469"/>
      <c r="AG33" s="471"/>
      <c r="AH33" s="471"/>
      <c r="AI33" s="471"/>
      <c r="AJ33" s="471"/>
      <c r="AK33" s="472"/>
      <c r="AL33" s="469"/>
      <c r="AM33" s="471"/>
      <c r="AN33" s="471"/>
      <c r="AO33" s="471"/>
      <c r="AP33" s="471"/>
      <c r="AQ33" s="472"/>
      <c r="AR33" s="469">
        <v>108</v>
      </c>
      <c r="AS33" s="471"/>
      <c r="AT33" s="471">
        <f>SUM(X33:AE33)</f>
        <v>48</v>
      </c>
      <c r="AU33" s="471"/>
      <c r="AV33" s="471">
        <v>3</v>
      </c>
      <c r="AW33" s="472"/>
      <c r="AX33" s="469"/>
      <c r="AY33" s="471"/>
      <c r="AZ33" s="471"/>
      <c r="BA33" s="471"/>
      <c r="BB33" s="471"/>
      <c r="BC33" s="472"/>
      <c r="BD33" s="526" t="s">
        <v>100</v>
      </c>
      <c r="BE33" s="527"/>
      <c r="BF33" s="527"/>
      <c r="BG33" s="527"/>
      <c r="BH33" s="528"/>
      <c r="BI33" s="170">
        <f t="shared" si="1"/>
        <v>48</v>
      </c>
      <c r="BJ33" s="161"/>
      <c r="BK33" s="161"/>
      <c r="BL33" s="145"/>
      <c r="BM33" s="145"/>
    </row>
    <row r="34" spans="1:65" s="12" customFormat="1" ht="70.7" customHeight="1" x14ac:dyDescent="0.2">
      <c r="A34" s="137" t="s">
        <v>301</v>
      </c>
      <c r="B34" s="215" t="s">
        <v>101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  <c r="P34" s="584"/>
      <c r="Q34" s="585"/>
      <c r="R34" s="585"/>
      <c r="S34" s="586"/>
      <c r="T34" s="581"/>
      <c r="U34" s="582"/>
      <c r="V34" s="582"/>
      <c r="W34" s="583"/>
      <c r="X34" s="581"/>
      <c r="Y34" s="582"/>
      <c r="Z34" s="582"/>
      <c r="AA34" s="582"/>
      <c r="AB34" s="582"/>
      <c r="AC34" s="582"/>
      <c r="AD34" s="582"/>
      <c r="AE34" s="583"/>
      <c r="AF34" s="581"/>
      <c r="AG34" s="582"/>
      <c r="AH34" s="582"/>
      <c r="AI34" s="582"/>
      <c r="AJ34" s="582"/>
      <c r="AK34" s="583"/>
      <c r="AL34" s="581"/>
      <c r="AM34" s="582"/>
      <c r="AN34" s="582"/>
      <c r="AO34" s="582"/>
      <c r="AP34" s="582"/>
      <c r="AQ34" s="583"/>
      <c r="AR34" s="581"/>
      <c r="AS34" s="582"/>
      <c r="AT34" s="582"/>
      <c r="AU34" s="582"/>
      <c r="AV34" s="582"/>
      <c r="AW34" s="583"/>
      <c r="AX34" s="581"/>
      <c r="AY34" s="582"/>
      <c r="AZ34" s="582"/>
      <c r="BA34" s="582"/>
      <c r="BB34" s="582"/>
      <c r="BC34" s="583"/>
      <c r="BD34" s="489"/>
      <c r="BE34" s="490"/>
      <c r="BF34" s="490"/>
      <c r="BG34" s="490"/>
      <c r="BH34" s="491"/>
      <c r="BI34" s="170">
        <f t="shared" si="1"/>
        <v>0</v>
      </c>
      <c r="BJ34" s="169"/>
      <c r="BK34" s="169"/>
      <c r="BL34" s="149"/>
      <c r="BM34" s="149"/>
    </row>
    <row r="35" spans="1:65" s="12" customFormat="1" ht="39.6" customHeight="1" x14ac:dyDescent="0.2">
      <c r="A35" s="138" t="s">
        <v>196</v>
      </c>
      <c r="B35" s="212" t="s">
        <v>102</v>
      </c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4"/>
      <c r="P35" s="390">
        <v>3</v>
      </c>
      <c r="Q35" s="302"/>
      <c r="R35" s="302"/>
      <c r="S35" s="413"/>
      <c r="T35" s="469">
        <f>SUM(AF35,AL35,AR35,AX35)</f>
        <v>108</v>
      </c>
      <c r="U35" s="471"/>
      <c r="V35" s="471">
        <f>SUM(AH35,AN35,AT35,AZ35)</f>
        <v>48</v>
      </c>
      <c r="W35" s="472"/>
      <c r="X35" s="469">
        <v>24</v>
      </c>
      <c r="Y35" s="471"/>
      <c r="Z35" s="471">
        <v>24</v>
      </c>
      <c r="AA35" s="471"/>
      <c r="AB35" s="471"/>
      <c r="AC35" s="471"/>
      <c r="AD35" s="471"/>
      <c r="AE35" s="472"/>
      <c r="AF35" s="469"/>
      <c r="AG35" s="471"/>
      <c r="AH35" s="471"/>
      <c r="AI35" s="471"/>
      <c r="AJ35" s="471"/>
      <c r="AK35" s="472"/>
      <c r="AL35" s="469"/>
      <c r="AM35" s="471"/>
      <c r="AN35" s="471"/>
      <c r="AO35" s="471"/>
      <c r="AP35" s="471"/>
      <c r="AQ35" s="472"/>
      <c r="AR35" s="469">
        <v>108</v>
      </c>
      <c r="AS35" s="471"/>
      <c r="AT35" s="471">
        <f>SUM(X35:AE35)</f>
        <v>48</v>
      </c>
      <c r="AU35" s="471"/>
      <c r="AV35" s="471">
        <v>3</v>
      </c>
      <c r="AW35" s="472"/>
      <c r="AX35" s="480"/>
      <c r="AY35" s="482"/>
      <c r="AZ35" s="482"/>
      <c r="BA35" s="482"/>
      <c r="BB35" s="482"/>
      <c r="BC35" s="484"/>
      <c r="BD35" s="526" t="s">
        <v>103</v>
      </c>
      <c r="BE35" s="527"/>
      <c r="BF35" s="527"/>
      <c r="BG35" s="527"/>
      <c r="BH35" s="528"/>
      <c r="BI35" s="170">
        <f t="shared" si="1"/>
        <v>48</v>
      </c>
      <c r="BJ35" s="169"/>
      <c r="BK35" s="169"/>
      <c r="BL35" s="149"/>
      <c r="BM35" s="149"/>
    </row>
    <row r="36" spans="1:65" s="12" customFormat="1" ht="70.7" customHeight="1" x14ac:dyDescent="0.2">
      <c r="A36" s="138" t="s">
        <v>197</v>
      </c>
      <c r="B36" s="212" t="s">
        <v>104</v>
      </c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4"/>
      <c r="P36" s="389">
        <v>3</v>
      </c>
      <c r="Q36" s="390"/>
      <c r="R36" s="413"/>
      <c r="S36" s="389"/>
      <c r="T36" s="469">
        <f>SUM(AF36,AL36,AR36,AX36)</f>
        <v>108</v>
      </c>
      <c r="U36" s="471"/>
      <c r="V36" s="471">
        <f>SUM(AH36,AN36,AT36,AZ36)</f>
        <v>48</v>
      </c>
      <c r="W36" s="472"/>
      <c r="X36" s="469">
        <v>24</v>
      </c>
      <c r="Y36" s="471"/>
      <c r="Z36" s="471">
        <v>24</v>
      </c>
      <c r="AA36" s="471"/>
      <c r="AB36" s="471"/>
      <c r="AC36" s="471"/>
      <c r="AD36" s="471"/>
      <c r="AE36" s="472"/>
      <c r="AF36" s="469"/>
      <c r="AG36" s="471"/>
      <c r="AH36" s="471"/>
      <c r="AI36" s="471"/>
      <c r="AJ36" s="471"/>
      <c r="AK36" s="472"/>
      <c r="AL36" s="469"/>
      <c r="AM36" s="471"/>
      <c r="AN36" s="471"/>
      <c r="AO36" s="471"/>
      <c r="AP36" s="471"/>
      <c r="AQ36" s="472"/>
      <c r="AR36" s="469">
        <v>108</v>
      </c>
      <c r="AS36" s="471"/>
      <c r="AT36" s="471">
        <f>SUM(X36:AE36)</f>
        <v>48</v>
      </c>
      <c r="AU36" s="471"/>
      <c r="AV36" s="471">
        <v>3</v>
      </c>
      <c r="AW36" s="472"/>
      <c r="AX36" s="480"/>
      <c r="AY36" s="482"/>
      <c r="AZ36" s="482"/>
      <c r="BA36" s="482"/>
      <c r="BB36" s="482"/>
      <c r="BC36" s="484"/>
      <c r="BD36" s="526" t="s">
        <v>105</v>
      </c>
      <c r="BE36" s="527"/>
      <c r="BF36" s="527"/>
      <c r="BG36" s="527"/>
      <c r="BH36" s="528"/>
      <c r="BI36" s="170">
        <f t="shared" si="1"/>
        <v>48</v>
      </c>
      <c r="BJ36" s="169"/>
      <c r="BK36" s="161"/>
      <c r="BL36" s="149"/>
      <c r="BM36" s="149"/>
    </row>
    <row r="37" spans="1:65" s="13" customFormat="1" ht="39.6" customHeight="1" x14ac:dyDescent="0.2">
      <c r="A37" s="671" t="s">
        <v>302</v>
      </c>
      <c r="B37" s="672" t="s">
        <v>318</v>
      </c>
      <c r="C37" s="673"/>
      <c r="D37" s="673"/>
      <c r="E37" s="673"/>
      <c r="F37" s="673"/>
      <c r="G37" s="673"/>
      <c r="H37" s="673"/>
      <c r="I37" s="673"/>
      <c r="J37" s="673"/>
      <c r="K37" s="673"/>
      <c r="L37" s="673"/>
      <c r="M37" s="673"/>
      <c r="N37" s="673"/>
      <c r="O37" s="674"/>
      <c r="P37" s="675"/>
      <c r="Q37" s="676"/>
      <c r="R37" s="677">
        <v>2.2999999999999998</v>
      </c>
      <c r="S37" s="678"/>
      <c r="T37" s="679">
        <f t="shared" si="2"/>
        <v>396</v>
      </c>
      <c r="U37" s="680"/>
      <c r="V37" s="680">
        <f>SUM(AH37,AN37,AT37,AZ37)</f>
        <v>0</v>
      </c>
      <c r="W37" s="681"/>
      <c r="X37" s="679"/>
      <c r="Y37" s="680"/>
      <c r="Z37" s="680"/>
      <c r="AA37" s="680"/>
      <c r="AB37" s="680"/>
      <c r="AC37" s="680"/>
      <c r="AD37" s="680"/>
      <c r="AE37" s="681"/>
      <c r="AF37" s="679"/>
      <c r="AG37" s="680"/>
      <c r="AH37" s="680"/>
      <c r="AI37" s="680"/>
      <c r="AJ37" s="680"/>
      <c r="AK37" s="681"/>
      <c r="AL37" s="682">
        <v>198</v>
      </c>
      <c r="AM37" s="683"/>
      <c r="AN37" s="680"/>
      <c r="AO37" s="680"/>
      <c r="AP37" s="682">
        <v>6</v>
      </c>
      <c r="AQ37" s="683"/>
      <c r="AR37" s="679">
        <v>198</v>
      </c>
      <c r="AS37" s="683"/>
      <c r="AT37" s="680"/>
      <c r="AU37" s="680"/>
      <c r="AV37" s="682">
        <v>6</v>
      </c>
      <c r="AW37" s="681"/>
      <c r="AX37" s="679"/>
      <c r="AY37" s="680"/>
      <c r="AZ37" s="680"/>
      <c r="BA37" s="680"/>
      <c r="BB37" s="680"/>
      <c r="BC37" s="681"/>
      <c r="BD37" s="684" t="s">
        <v>260</v>
      </c>
      <c r="BE37" s="685"/>
      <c r="BF37" s="685"/>
      <c r="BG37" s="685"/>
      <c r="BH37" s="686"/>
      <c r="BI37" s="170">
        <f t="shared" si="1"/>
        <v>0</v>
      </c>
      <c r="BJ37" s="161"/>
      <c r="BK37" s="161"/>
      <c r="BL37" s="145"/>
      <c r="BM37" s="145"/>
    </row>
    <row r="38" spans="1:65" s="36" customFormat="1" ht="70.7" customHeight="1" thickBot="1" x14ac:dyDescent="0.25">
      <c r="A38" s="137" t="s">
        <v>261</v>
      </c>
      <c r="B38" s="218" t="s">
        <v>108</v>
      </c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20"/>
      <c r="P38" s="390"/>
      <c r="Q38" s="413"/>
      <c r="R38" s="302">
        <v>2</v>
      </c>
      <c r="S38" s="413"/>
      <c r="T38" s="496">
        <f t="shared" ref="T38" si="4">SUM(AF38,AL38,AR38)</f>
        <v>108</v>
      </c>
      <c r="U38" s="497"/>
      <c r="V38" s="498">
        <f>SUM(AH38,AN38,AT38)</f>
        <v>56</v>
      </c>
      <c r="W38" s="499"/>
      <c r="X38" s="496">
        <v>30</v>
      </c>
      <c r="Y38" s="497"/>
      <c r="Z38" s="497"/>
      <c r="AA38" s="497"/>
      <c r="AB38" s="497">
        <v>26</v>
      </c>
      <c r="AC38" s="497"/>
      <c r="AD38" s="471"/>
      <c r="AE38" s="472"/>
      <c r="AF38" s="477"/>
      <c r="AG38" s="470"/>
      <c r="AH38" s="471"/>
      <c r="AI38" s="471"/>
      <c r="AJ38" s="477"/>
      <c r="AK38" s="472"/>
      <c r="AL38" s="477">
        <v>108</v>
      </c>
      <c r="AM38" s="470"/>
      <c r="AN38" s="471">
        <f>SUM(X38:AC38)</f>
        <v>56</v>
      </c>
      <c r="AO38" s="471"/>
      <c r="AP38" s="477">
        <v>3</v>
      </c>
      <c r="AQ38" s="470"/>
      <c r="AR38" s="469">
        <v>0</v>
      </c>
      <c r="AS38" s="470"/>
      <c r="AT38" s="471"/>
      <c r="AU38" s="471"/>
      <c r="AV38" s="477"/>
      <c r="AW38" s="472"/>
      <c r="AX38" s="477"/>
      <c r="AY38" s="470"/>
      <c r="AZ38" s="471"/>
      <c r="BA38" s="471"/>
      <c r="BB38" s="471"/>
      <c r="BC38" s="472"/>
      <c r="BD38" s="529" t="s">
        <v>190</v>
      </c>
      <c r="BE38" s="530"/>
      <c r="BF38" s="530"/>
      <c r="BG38" s="530"/>
      <c r="BH38" s="531"/>
      <c r="BI38" s="170">
        <f t="shared" si="1"/>
        <v>56</v>
      </c>
      <c r="BJ38" s="179"/>
      <c r="BK38" s="179"/>
      <c r="BL38" s="154"/>
      <c r="BM38" s="154"/>
    </row>
    <row r="39" spans="1:65" s="13" customFormat="1" ht="72.75" customHeight="1" thickBot="1" x14ac:dyDescent="0.25">
      <c r="A39" s="140" t="s">
        <v>106</v>
      </c>
      <c r="B39" s="221" t="s">
        <v>259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3"/>
      <c r="P39" s="397"/>
      <c r="Q39" s="375"/>
      <c r="R39" s="375"/>
      <c r="S39" s="396"/>
      <c r="T39" s="545">
        <f>SUM(T40:U60)</f>
        <v>2054</v>
      </c>
      <c r="U39" s="532"/>
      <c r="V39" s="532">
        <f>SUM(V40:W60)</f>
        <v>752</v>
      </c>
      <c r="W39" s="557"/>
      <c r="X39" s="545">
        <f>SUM(X40:Y60)</f>
        <v>368</v>
      </c>
      <c r="Y39" s="532"/>
      <c r="Z39" s="532">
        <f>SUM(Z40:AA60)</f>
        <v>148</v>
      </c>
      <c r="AA39" s="532"/>
      <c r="AB39" s="532">
        <f>SUM(AB40:AC60)</f>
        <v>236</v>
      </c>
      <c r="AC39" s="532"/>
      <c r="AD39" s="532">
        <f>SUM(AD40:AE60)</f>
        <v>0</v>
      </c>
      <c r="AE39" s="558"/>
      <c r="AF39" s="545">
        <f>SUM(AF40:AG60)</f>
        <v>856</v>
      </c>
      <c r="AG39" s="532"/>
      <c r="AH39" s="532">
        <f>SUM(AH40:AI60)</f>
        <v>304</v>
      </c>
      <c r="AI39" s="532"/>
      <c r="AJ39" s="532">
        <f>SUM(AJ40:AK60)</f>
        <v>24</v>
      </c>
      <c r="AK39" s="558"/>
      <c r="AL39" s="556">
        <f>SUM(AL40:AM60)</f>
        <v>662</v>
      </c>
      <c r="AM39" s="532"/>
      <c r="AN39" s="532">
        <f>SUM(AN40:AO60)</f>
        <v>252</v>
      </c>
      <c r="AO39" s="532"/>
      <c r="AP39" s="532">
        <f>SUM(AP40:AQ60)</f>
        <v>18</v>
      </c>
      <c r="AQ39" s="557"/>
      <c r="AR39" s="545">
        <f>SUM(AR40:AS60)</f>
        <v>536</v>
      </c>
      <c r="AS39" s="532"/>
      <c r="AT39" s="532">
        <f>SUM(AT40:AU60)</f>
        <v>196</v>
      </c>
      <c r="AU39" s="532"/>
      <c r="AV39" s="556">
        <f>SUM(AV40:AW60)</f>
        <v>15</v>
      </c>
      <c r="AW39" s="558"/>
      <c r="AX39" s="545">
        <f>SUM(AX40:AY74)</f>
        <v>0</v>
      </c>
      <c r="AY39" s="533"/>
      <c r="AZ39" s="532">
        <f>SUM(AZ40:BA74)</f>
        <v>0</v>
      </c>
      <c r="BA39" s="533"/>
      <c r="BB39" s="532">
        <f>SUM(BB40:BC74)</f>
        <v>0</v>
      </c>
      <c r="BC39" s="552"/>
      <c r="BD39" s="553">
        <f>SUM(T39*100/T75)</f>
        <v>64.429109159347547</v>
      </c>
      <c r="BE39" s="554"/>
      <c r="BF39" s="554"/>
      <c r="BG39" s="554"/>
      <c r="BH39" s="555"/>
      <c r="BI39" s="170">
        <f t="shared" si="1"/>
        <v>752</v>
      </c>
      <c r="BJ39" s="171">
        <f>SUM(AF39,AL39,AR39,AX39)</f>
        <v>2054</v>
      </c>
      <c r="BK39" s="171">
        <f>SUM(AH39,AN39,AT39,AZ39)</f>
        <v>752</v>
      </c>
      <c r="BL39" s="171">
        <f>SUM(AJ39,AP39,AV39,BB39)</f>
        <v>57</v>
      </c>
      <c r="BM39" s="145"/>
    </row>
    <row r="40" spans="1:65" s="14" customFormat="1" ht="99.2" customHeight="1" x14ac:dyDescent="0.2">
      <c r="A40" s="141" t="s">
        <v>189</v>
      </c>
      <c r="B40" s="224" t="s">
        <v>107</v>
      </c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6"/>
      <c r="P40" s="566"/>
      <c r="Q40" s="567"/>
      <c r="R40" s="567">
        <v>2</v>
      </c>
      <c r="S40" s="568"/>
      <c r="T40" s="569">
        <f>SUM(AF40,AL40,AR40)</f>
        <v>108</v>
      </c>
      <c r="U40" s="570"/>
      <c r="V40" s="571">
        <f>SUM(AH40,AN40,AT40)</f>
        <v>42</v>
      </c>
      <c r="W40" s="572"/>
      <c r="X40" s="573">
        <v>24</v>
      </c>
      <c r="Y40" s="563"/>
      <c r="Z40" s="563"/>
      <c r="AA40" s="563"/>
      <c r="AB40" s="563">
        <v>18</v>
      </c>
      <c r="AC40" s="563"/>
      <c r="AD40" s="564"/>
      <c r="AE40" s="565"/>
      <c r="AF40" s="550"/>
      <c r="AG40" s="574"/>
      <c r="AH40" s="549"/>
      <c r="AI40" s="549"/>
      <c r="AJ40" s="550"/>
      <c r="AK40" s="551"/>
      <c r="AL40" s="550">
        <v>108</v>
      </c>
      <c r="AM40" s="574"/>
      <c r="AN40" s="549">
        <f>SUM(X40:AC40)</f>
        <v>42</v>
      </c>
      <c r="AO40" s="549"/>
      <c r="AP40" s="550">
        <v>3</v>
      </c>
      <c r="AQ40" s="551"/>
      <c r="AR40" s="559"/>
      <c r="AS40" s="560"/>
      <c r="AT40" s="540"/>
      <c r="AU40" s="540"/>
      <c r="AV40" s="561"/>
      <c r="AW40" s="562"/>
      <c r="AX40" s="575"/>
      <c r="AY40" s="576"/>
      <c r="AZ40" s="540"/>
      <c r="BA40" s="540"/>
      <c r="BB40" s="540"/>
      <c r="BC40" s="541"/>
      <c r="BD40" s="542" t="s">
        <v>254</v>
      </c>
      <c r="BE40" s="543"/>
      <c r="BF40" s="543"/>
      <c r="BG40" s="543"/>
      <c r="BH40" s="544"/>
      <c r="BI40" s="170">
        <f t="shared" si="1"/>
        <v>42</v>
      </c>
      <c r="BJ40" s="174"/>
      <c r="BK40" s="174"/>
      <c r="BL40" s="150"/>
      <c r="BM40" s="150"/>
    </row>
    <row r="41" spans="1:65" s="12" customFormat="1" ht="39.6" customHeight="1" x14ac:dyDescent="0.2">
      <c r="A41" s="192" t="s">
        <v>304</v>
      </c>
      <c r="B41" s="215" t="s">
        <v>109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7"/>
      <c r="P41" s="546"/>
      <c r="Q41" s="547"/>
      <c r="R41" s="547"/>
      <c r="S41" s="548"/>
      <c r="T41" s="534"/>
      <c r="U41" s="535"/>
      <c r="V41" s="535"/>
      <c r="W41" s="536"/>
      <c r="X41" s="534"/>
      <c r="Y41" s="535"/>
      <c r="Z41" s="535"/>
      <c r="AA41" s="535"/>
      <c r="AB41" s="535"/>
      <c r="AC41" s="535"/>
      <c r="AD41" s="535"/>
      <c r="AE41" s="536"/>
      <c r="AF41" s="534"/>
      <c r="AG41" s="535"/>
      <c r="AH41" s="535"/>
      <c r="AI41" s="535"/>
      <c r="AJ41" s="535"/>
      <c r="AK41" s="536"/>
      <c r="AL41" s="534"/>
      <c r="AM41" s="535"/>
      <c r="AN41" s="535"/>
      <c r="AO41" s="535"/>
      <c r="AP41" s="535"/>
      <c r="AQ41" s="536"/>
      <c r="AR41" s="537"/>
      <c r="AS41" s="538"/>
      <c r="AT41" s="538"/>
      <c r="AU41" s="538"/>
      <c r="AV41" s="538"/>
      <c r="AW41" s="539"/>
      <c r="AX41" s="419"/>
      <c r="AY41" s="420"/>
      <c r="AZ41" s="538"/>
      <c r="BA41" s="538"/>
      <c r="BB41" s="538"/>
      <c r="BC41" s="539"/>
      <c r="BD41" s="577"/>
      <c r="BE41" s="578"/>
      <c r="BF41" s="578"/>
      <c r="BG41" s="578"/>
      <c r="BH41" s="579"/>
      <c r="BI41" s="170">
        <f t="shared" si="1"/>
        <v>0</v>
      </c>
      <c r="BJ41" s="169"/>
      <c r="BK41" s="169"/>
      <c r="BL41" s="149"/>
      <c r="BM41" s="149"/>
    </row>
    <row r="42" spans="1:65" s="31" customFormat="1" ht="70.7" customHeight="1" x14ac:dyDescent="0.2">
      <c r="A42" s="138" t="s">
        <v>273</v>
      </c>
      <c r="B42" s="212" t="s">
        <v>110</v>
      </c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4"/>
      <c r="P42" s="390">
        <v>2</v>
      </c>
      <c r="Q42" s="302"/>
      <c r="R42" s="302"/>
      <c r="S42" s="413"/>
      <c r="T42" s="469">
        <f>SUM(AF42,AL42,AR42,AX42)</f>
        <v>110</v>
      </c>
      <c r="U42" s="471"/>
      <c r="V42" s="471">
        <f>SUM(AH42,AN42,AT42,AZ42)</f>
        <v>48</v>
      </c>
      <c r="W42" s="472"/>
      <c r="X42" s="469">
        <v>24</v>
      </c>
      <c r="Y42" s="471"/>
      <c r="Z42" s="471">
        <v>24</v>
      </c>
      <c r="AA42" s="471"/>
      <c r="AB42" s="471"/>
      <c r="AC42" s="471"/>
      <c r="AD42" s="471"/>
      <c r="AE42" s="472"/>
      <c r="AF42" s="469"/>
      <c r="AG42" s="471"/>
      <c r="AH42" s="471"/>
      <c r="AI42" s="471"/>
      <c r="AJ42" s="471"/>
      <c r="AK42" s="472"/>
      <c r="AL42" s="469">
        <v>110</v>
      </c>
      <c r="AM42" s="471"/>
      <c r="AN42" s="471">
        <f>SUM(X42:AE42)</f>
        <v>48</v>
      </c>
      <c r="AO42" s="471"/>
      <c r="AP42" s="471">
        <v>3</v>
      </c>
      <c r="AQ42" s="472"/>
      <c r="AR42" s="469">
        <v>0</v>
      </c>
      <c r="AS42" s="471"/>
      <c r="AT42" s="471">
        <v>0</v>
      </c>
      <c r="AU42" s="471"/>
      <c r="AV42" s="471">
        <v>0</v>
      </c>
      <c r="AW42" s="472"/>
      <c r="AX42" s="477"/>
      <c r="AY42" s="470"/>
      <c r="AZ42" s="471"/>
      <c r="BA42" s="471"/>
      <c r="BB42" s="471"/>
      <c r="BC42" s="472"/>
      <c r="BD42" s="526" t="s">
        <v>111</v>
      </c>
      <c r="BE42" s="527"/>
      <c r="BF42" s="527"/>
      <c r="BG42" s="527"/>
      <c r="BH42" s="528"/>
      <c r="BI42" s="170">
        <f t="shared" si="1"/>
        <v>48</v>
      </c>
      <c r="BJ42" s="175"/>
      <c r="BK42" s="175"/>
      <c r="BL42" s="151"/>
      <c r="BM42" s="151"/>
    </row>
    <row r="43" spans="1:65" s="13" customFormat="1" ht="39.6" customHeight="1" x14ac:dyDescent="0.2">
      <c r="A43" s="138" t="s">
        <v>274</v>
      </c>
      <c r="B43" s="212" t="s">
        <v>112</v>
      </c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4"/>
      <c r="P43" s="389">
        <v>3</v>
      </c>
      <c r="Q43" s="390"/>
      <c r="R43" s="413"/>
      <c r="S43" s="414"/>
      <c r="T43" s="478">
        <f>SUM(AF43,AL43,AR43,AX43)</f>
        <v>198</v>
      </c>
      <c r="U43" s="477"/>
      <c r="V43" s="470">
        <f>SUM(AH43,AN43,AT43,AZ43)</f>
        <v>68</v>
      </c>
      <c r="W43" s="479"/>
      <c r="X43" s="477">
        <v>32</v>
      </c>
      <c r="Y43" s="470"/>
      <c r="Z43" s="471">
        <v>36</v>
      </c>
      <c r="AA43" s="471"/>
      <c r="AB43" s="471"/>
      <c r="AC43" s="471"/>
      <c r="AD43" s="477"/>
      <c r="AE43" s="470"/>
      <c r="AF43" s="469"/>
      <c r="AG43" s="470"/>
      <c r="AH43" s="471"/>
      <c r="AI43" s="471"/>
      <c r="AJ43" s="477"/>
      <c r="AK43" s="472"/>
      <c r="AL43" s="477"/>
      <c r="AM43" s="470"/>
      <c r="AN43" s="471"/>
      <c r="AO43" s="471"/>
      <c r="AP43" s="477"/>
      <c r="AQ43" s="470"/>
      <c r="AR43" s="469">
        <v>198</v>
      </c>
      <c r="AS43" s="470"/>
      <c r="AT43" s="471">
        <v>68</v>
      </c>
      <c r="AU43" s="471"/>
      <c r="AV43" s="477">
        <v>6</v>
      </c>
      <c r="AW43" s="472"/>
      <c r="AX43" s="478"/>
      <c r="AY43" s="477"/>
      <c r="AZ43" s="470"/>
      <c r="BA43" s="477"/>
      <c r="BB43" s="470"/>
      <c r="BC43" s="479"/>
      <c r="BD43" s="526" t="s">
        <v>113</v>
      </c>
      <c r="BE43" s="527"/>
      <c r="BF43" s="527"/>
      <c r="BG43" s="527"/>
      <c r="BH43" s="528"/>
      <c r="BI43" s="170">
        <f t="shared" si="1"/>
        <v>68</v>
      </c>
      <c r="BJ43" s="161"/>
      <c r="BK43" s="161" t="s">
        <v>114</v>
      </c>
      <c r="BL43" s="145"/>
      <c r="BM43" s="149" t="s">
        <v>115</v>
      </c>
    </row>
    <row r="44" spans="1:65" s="12" customFormat="1" ht="70.7" customHeight="1" x14ac:dyDescent="0.2">
      <c r="A44" s="192" t="s">
        <v>305</v>
      </c>
      <c r="B44" s="215" t="s">
        <v>116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7"/>
      <c r="P44" s="356"/>
      <c r="Q44" s="320"/>
      <c r="R44" s="354"/>
      <c r="S44" s="355"/>
      <c r="T44" s="473"/>
      <c r="U44" s="474"/>
      <c r="V44" s="475">
        <f t="shared" ref="V44:V70" si="5">SUM(AH44,AN44,AT44)</f>
        <v>0</v>
      </c>
      <c r="W44" s="476"/>
      <c r="X44" s="478"/>
      <c r="Y44" s="477"/>
      <c r="Z44" s="470"/>
      <c r="AA44" s="477"/>
      <c r="AB44" s="470"/>
      <c r="AC44" s="477"/>
      <c r="AD44" s="470"/>
      <c r="AE44" s="479"/>
      <c r="AF44" s="478"/>
      <c r="AG44" s="477"/>
      <c r="AH44" s="470"/>
      <c r="AI44" s="477"/>
      <c r="AJ44" s="470"/>
      <c r="AK44" s="479"/>
      <c r="AL44" s="478"/>
      <c r="AM44" s="477"/>
      <c r="AN44" s="470"/>
      <c r="AO44" s="477"/>
      <c r="AP44" s="470"/>
      <c r="AQ44" s="479"/>
      <c r="AR44" s="478">
        <v>0</v>
      </c>
      <c r="AS44" s="477"/>
      <c r="AT44" s="470"/>
      <c r="AU44" s="477"/>
      <c r="AV44" s="470"/>
      <c r="AW44" s="479"/>
      <c r="AX44" s="478"/>
      <c r="AY44" s="477"/>
      <c r="AZ44" s="470"/>
      <c r="BA44" s="477"/>
      <c r="BB44" s="470"/>
      <c r="BC44" s="479"/>
      <c r="BD44" s="410"/>
      <c r="BE44" s="411"/>
      <c r="BF44" s="411"/>
      <c r="BG44" s="411"/>
      <c r="BH44" s="412"/>
      <c r="BI44" s="170">
        <f t="shared" si="1"/>
        <v>0</v>
      </c>
      <c r="BJ44" s="169"/>
      <c r="BK44" s="169"/>
      <c r="BL44" s="149"/>
      <c r="BM44" s="149"/>
    </row>
    <row r="45" spans="1:65" s="12" customFormat="1" ht="70.7" customHeight="1" x14ac:dyDescent="0.2">
      <c r="A45" s="138" t="s">
        <v>199</v>
      </c>
      <c r="B45" s="227" t="s">
        <v>117</v>
      </c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9"/>
      <c r="P45" s="390"/>
      <c r="Q45" s="302"/>
      <c r="R45" s="302">
        <v>1</v>
      </c>
      <c r="S45" s="303"/>
      <c r="T45" s="473">
        <f t="shared" ref="T45" si="6">SUM(AF45,AL45,AR45)</f>
        <v>120</v>
      </c>
      <c r="U45" s="474"/>
      <c r="V45" s="475">
        <f t="shared" si="5"/>
        <v>42</v>
      </c>
      <c r="W45" s="476"/>
      <c r="X45" s="477">
        <v>24</v>
      </c>
      <c r="Y45" s="470"/>
      <c r="Z45" s="471"/>
      <c r="AA45" s="471"/>
      <c r="AB45" s="477">
        <v>18</v>
      </c>
      <c r="AC45" s="470"/>
      <c r="AD45" s="471"/>
      <c r="AE45" s="472"/>
      <c r="AF45" s="469">
        <v>120</v>
      </c>
      <c r="AG45" s="470"/>
      <c r="AH45" s="471">
        <f>SUM(X45:AC45)</f>
        <v>42</v>
      </c>
      <c r="AI45" s="471"/>
      <c r="AJ45" s="477">
        <v>3</v>
      </c>
      <c r="AK45" s="472"/>
      <c r="AL45" s="477"/>
      <c r="AM45" s="470"/>
      <c r="AN45" s="471"/>
      <c r="AO45" s="471"/>
      <c r="AP45" s="477"/>
      <c r="AQ45" s="470"/>
      <c r="AR45" s="469"/>
      <c r="AS45" s="470"/>
      <c r="AT45" s="471"/>
      <c r="AU45" s="471"/>
      <c r="AV45" s="477"/>
      <c r="AW45" s="472"/>
      <c r="AX45" s="427"/>
      <c r="AY45" s="404"/>
      <c r="AZ45" s="405"/>
      <c r="BA45" s="404"/>
      <c r="BB45" s="405"/>
      <c r="BC45" s="447"/>
      <c r="BD45" s="526" t="s">
        <v>118</v>
      </c>
      <c r="BE45" s="527"/>
      <c r="BF45" s="527"/>
      <c r="BG45" s="527"/>
      <c r="BH45" s="528"/>
      <c r="BI45" s="170">
        <f t="shared" si="1"/>
        <v>42</v>
      </c>
      <c r="BJ45" s="169"/>
      <c r="BK45" s="169"/>
      <c r="BL45" s="149"/>
      <c r="BM45" s="149"/>
    </row>
    <row r="46" spans="1:65" s="13" customFormat="1" ht="70.7" customHeight="1" x14ac:dyDescent="0.2">
      <c r="A46" s="139" t="s">
        <v>200</v>
      </c>
      <c r="B46" s="212" t="s">
        <v>119</v>
      </c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4"/>
      <c r="P46" s="390">
        <v>1</v>
      </c>
      <c r="Q46" s="302"/>
      <c r="R46" s="302"/>
      <c r="S46" s="303"/>
      <c r="T46" s="473">
        <f>SUM(AF46,AL46,AR46)</f>
        <v>120</v>
      </c>
      <c r="U46" s="474"/>
      <c r="V46" s="475">
        <f>SUM(AH46,AN46,AT46)</f>
        <v>42</v>
      </c>
      <c r="W46" s="476"/>
      <c r="X46" s="477">
        <v>24</v>
      </c>
      <c r="Y46" s="470"/>
      <c r="Z46" s="471"/>
      <c r="AA46" s="471"/>
      <c r="AB46" s="477">
        <v>18</v>
      </c>
      <c r="AC46" s="470"/>
      <c r="AD46" s="471"/>
      <c r="AE46" s="472"/>
      <c r="AF46" s="469">
        <v>120</v>
      </c>
      <c r="AG46" s="470"/>
      <c r="AH46" s="471">
        <f>SUM(X46:AC46)</f>
        <v>42</v>
      </c>
      <c r="AI46" s="471"/>
      <c r="AJ46" s="477">
        <v>3</v>
      </c>
      <c r="AK46" s="472"/>
      <c r="AL46" s="477"/>
      <c r="AM46" s="470"/>
      <c r="AN46" s="471"/>
      <c r="AO46" s="471"/>
      <c r="AP46" s="477"/>
      <c r="AQ46" s="470"/>
      <c r="AR46" s="469"/>
      <c r="AS46" s="470"/>
      <c r="AT46" s="471"/>
      <c r="AU46" s="471"/>
      <c r="AV46" s="477"/>
      <c r="AW46" s="472"/>
      <c r="AX46" s="477"/>
      <c r="AY46" s="470"/>
      <c r="AZ46" s="471"/>
      <c r="BA46" s="471"/>
      <c r="BB46" s="471"/>
      <c r="BC46" s="472"/>
      <c r="BD46" s="526" t="s">
        <v>120</v>
      </c>
      <c r="BE46" s="527"/>
      <c r="BF46" s="527"/>
      <c r="BG46" s="527"/>
      <c r="BH46" s="528"/>
      <c r="BI46" s="170">
        <f t="shared" si="1"/>
        <v>42</v>
      </c>
      <c r="BJ46" s="161"/>
      <c r="BK46" s="161"/>
      <c r="BL46" s="145"/>
      <c r="BM46" s="145"/>
    </row>
    <row r="47" spans="1:65" s="12" customFormat="1" ht="39.6" customHeight="1" x14ac:dyDescent="0.2">
      <c r="A47" s="138" t="s">
        <v>275</v>
      </c>
      <c r="B47" s="212" t="s">
        <v>121</v>
      </c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4"/>
      <c r="P47" s="390">
        <v>2</v>
      </c>
      <c r="Q47" s="302"/>
      <c r="R47" s="302"/>
      <c r="S47" s="303"/>
      <c r="T47" s="473">
        <f>SUM(AF47,AL47,AR47)</f>
        <v>108</v>
      </c>
      <c r="U47" s="474"/>
      <c r="V47" s="475">
        <f>SUM(AH47,AN47,AT47)</f>
        <v>42</v>
      </c>
      <c r="W47" s="476"/>
      <c r="X47" s="496">
        <v>24</v>
      </c>
      <c r="Y47" s="507"/>
      <c r="Z47" s="497"/>
      <c r="AA47" s="497"/>
      <c r="AB47" s="508">
        <v>18</v>
      </c>
      <c r="AC47" s="507"/>
      <c r="AD47" s="497"/>
      <c r="AE47" s="509"/>
      <c r="AF47" s="496"/>
      <c r="AG47" s="507"/>
      <c r="AH47" s="497"/>
      <c r="AI47" s="497"/>
      <c r="AJ47" s="508"/>
      <c r="AK47" s="497"/>
      <c r="AL47" s="496">
        <v>108</v>
      </c>
      <c r="AM47" s="507"/>
      <c r="AN47" s="497">
        <f>SUM(X47:AC47)</f>
        <v>42</v>
      </c>
      <c r="AO47" s="497"/>
      <c r="AP47" s="508">
        <v>3</v>
      </c>
      <c r="AQ47" s="497"/>
      <c r="AR47" s="496"/>
      <c r="AS47" s="507"/>
      <c r="AT47" s="497"/>
      <c r="AU47" s="497"/>
      <c r="AV47" s="508"/>
      <c r="AW47" s="497"/>
      <c r="AX47" s="480"/>
      <c r="AY47" s="481"/>
      <c r="AZ47" s="482"/>
      <c r="BA47" s="482"/>
      <c r="BB47" s="482"/>
      <c r="BC47" s="484"/>
      <c r="BD47" s="526" t="s">
        <v>122</v>
      </c>
      <c r="BE47" s="527"/>
      <c r="BF47" s="527"/>
      <c r="BG47" s="527"/>
      <c r="BH47" s="528"/>
      <c r="BI47" s="170">
        <f t="shared" si="1"/>
        <v>42</v>
      </c>
      <c r="BJ47" s="169"/>
      <c r="BK47" s="169"/>
      <c r="BL47" s="149"/>
      <c r="BM47" s="149"/>
    </row>
    <row r="48" spans="1:65" s="13" customFormat="1" ht="39.6" customHeight="1" x14ac:dyDescent="0.2">
      <c r="A48" s="139" t="s">
        <v>276</v>
      </c>
      <c r="B48" s="212" t="s">
        <v>123</v>
      </c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4"/>
      <c r="P48" s="389">
        <v>2</v>
      </c>
      <c r="Q48" s="390"/>
      <c r="R48" s="413"/>
      <c r="S48" s="414"/>
      <c r="T48" s="473">
        <f t="shared" ref="T48:T70" si="7">SUM(AF48,AL48,AR48)</f>
        <v>216</v>
      </c>
      <c r="U48" s="474"/>
      <c r="V48" s="475">
        <f t="shared" si="5"/>
        <v>72</v>
      </c>
      <c r="W48" s="476"/>
      <c r="X48" s="478"/>
      <c r="Y48" s="477"/>
      <c r="Z48" s="470"/>
      <c r="AA48" s="477"/>
      <c r="AB48" s="470">
        <v>72</v>
      </c>
      <c r="AC48" s="477"/>
      <c r="AD48" s="470"/>
      <c r="AE48" s="479"/>
      <c r="AF48" s="478"/>
      <c r="AG48" s="477"/>
      <c r="AH48" s="470"/>
      <c r="AI48" s="477"/>
      <c r="AJ48" s="470"/>
      <c r="AK48" s="479"/>
      <c r="AL48" s="478">
        <v>216</v>
      </c>
      <c r="AM48" s="477"/>
      <c r="AN48" s="470">
        <f>SUM(X48:AC48)</f>
        <v>72</v>
      </c>
      <c r="AO48" s="477"/>
      <c r="AP48" s="470">
        <v>6</v>
      </c>
      <c r="AQ48" s="479"/>
      <c r="AR48" s="478">
        <v>0</v>
      </c>
      <c r="AS48" s="477"/>
      <c r="AT48" s="470"/>
      <c r="AU48" s="477"/>
      <c r="AV48" s="470"/>
      <c r="AW48" s="479"/>
      <c r="AX48" s="478"/>
      <c r="AY48" s="477"/>
      <c r="AZ48" s="470"/>
      <c r="BA48" s="477"/>
      <c r="BB48" s="470"/>
      <c r="BC48" s="479"/>
      <c r="BD48" s="410" t="s">
        <v>124</v>
      </c>
      <c r="BE48" s="411"/>
      <c r="BF48" s="411"/>
      <c r="BG48" s="411"/>
      <c r="BH48" s="412"/>
      <c r="BI48" s="170">
        <f t="shared" si="1"/>
        <v>72</v>
      </c>
      <c r="BJ48" s="161"/>
      <c r="BK48" s="161"/>
      <c r="BL48" s="145"/>
      <c r="BM48" s="145"/>
    </row>
    <row r="49" spans="1:67" s="12" customFormat="1" ht="70.7" customHeight="1" x14ac:dyDescent="0.2">
      <c r="A49" s="137" t="s">
        <v>306</v>
      </c>
      <c r="B49" s="215" t="s">
        <v>125</v>
      </c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7"/>
      <c r="P49" s="520"/>
      <c r="Q49" s="521"/>
      <c r="R49" s="521"/>
      <c r="S49" s="522"/>
      <c r="T49" s="473">
        <f t="shared" si="7"/>
        <v>0</v>
      </c>
      <c r="U49" s="474"/>
      <c r="V49" s="475">
        <f t="shared" si="5"/>
        <v>0</v>
      </c>
      <c r="W49" s="476"/>
      <c r="X49" s="510"/>
      <c r="Y49" s="511"/>
      <c r="Z49" s="516"/>
      <c r="AA49" s="516"/>
      <c r="AB49" s="516"/>
      <c r="AC49" s="516"/>
      <c r="AD49" s="517"/>
      <c r="AE49" s="518"/>
      <c r="AF49" s="519"/>
      <c r="AG49" s="511"/>
      <c r="AH49" s="516"/>
      <c r="AI49" s="516"/>
      <c r="AJ49" s="510"/>
      <c r="AK49" s="511"/>
      <c r="AL49" s="519"/>
      <c r="AM49" s="511"/>
      <c r="AN49" s="516"/>
      <c r="AO49" s="516"/>
      <c r="AP49" s="510"/>
      <c r="AQ49" s="511"/>
      <c r="AR49" s="512"/>
      <c r="AS49" s="513"/>
      <c r="AT49" s="514"/>
      <c r="AU49" s="514"/>
      <c r="AV49" s="515"/>
      <c r="AW49" s="513"/>
      <c r="AX49" s="485"/>
      <c r="AY49" s="486"/>
      <c r="AZ49" s="487"/>
      <c r="BA49" s="486"/>
      <c r="BB49" s="487"/>
      <c r="BC49" s="488"/>
      <c r="BD49" s="523"/>
      <c r="BE49" s="524"/>
      <c r="BF49" s="524"/>
      <c r="BG49" s="524"/>
      <c r="BH49" s="525"/>
      <c r="BI49" s="170">
        <f t="shared" si="1"/>
        <v>0</v>
      </c>
      <c r="BJ49" s="169"/>
      <c r="BK49" s="169"/>
      <c r="BL49" s="149"/>
      <c r="BM49" s="149"/>
    </row>
    <row r="50" spans="1:67" s="13" customFormat="1" ht="39.6" customHeight="1" x14ac:dyDescent="0.2">
      <c r="A50" s="138" t="s">
        <v>201</v>
      </c>
      <c r="B50" s="227" t="s">
        <v>126</v>
      </c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9"/>
      <c r="P50" s="390"/>
      <c r="Q50" s="302"/>
      <c r="R50" s="302">
        <v>1</v>
      </c>
      <c r="S50" s="303"/>
      <c r="T50" s="473">
        <f t="shared" si="7"/>
        <v>110</v>
      </c>
      <c r="U50" s="474"/>
      <c r="V50" s="475">
        <f t="shared" si="5"/>
        <v>42</v>
      </c>
      <c r="W50" s="476"/>
      <c r="X50" s="477">
        <v>24</v>
      </c>
      <c r="Y50" s="470"/>
      <c r="Z50" s="471"/>
      <c r="AA50" s="471"/>
      <c r="AB50" s="477">
        <v>18</v>
      </c>
      <c r="AC50" s="470"/>
      <c r="AD50" s="471"/>
      <c r="AE50" s="472"/>
      <c r="AF50" s="469">
        <v>110</v>
      </c>
      <c r="AG50" s="470"/>
      <c r="AH50" s="471">
        <f>SUM(X50:AC50)</f>
        <v>42</v>
      </c>
      <c r="AI50" s="471"/>
      <c r="AJ50" s="477">
        <v>3</v>
      </c>
      <c r="AK50" s="472"/>
      <c r="AL50" s="469"/>
      <c r="AM50" s="470"/>
      <c r="AN50" s="471"/>
      <c r="AO50" s="471"/>
      <c r="AP50" s="477"/>
      <c r="AQ50" s="472"/>
      <c r="AR50" s="469"/>
      <c r="AS50" s="470"/>
      <c r="AT50" s="471"/>
      <c r="AU50" s="471"/>
      <c r="AV50" s="477"/>
      <c r="AW50" s="472"/>
      <c r="AX50" s="301"/>
      <c r="AY50" s="413"/>
      <c r="AZ50" s="302"/>
      <c r="BA50" s="302"/>
      <c r="BB50" s="302"/>
      <c r="BC50" s="303"/>
      <c r="BD50" s="500" t="s">
        <v>127</v>
      </c>
      <c r="BE50" s="501"/>
      <c r="BF50" s="501"/>
      <c r="BG50" s="501"/>
      <c r="BH50" s="502"/>
      <c r="BI50" s="170">
        <f t="shared" si="1"/>
        <v>42</v>
      </c>
      <c r="BJ50" s="161"/>
      <c r="BK50" s="161"/>
      <c r="BL50" s="145"/>
      <c r="BM50" s="145"/>
    </row>
    <row r="51" spans="1:67" s="13" customFormat="1" ht="70.7" customHeight="1" x14ac:dyDescent="0.2">
      <c r="A51" s="138" t="s">
        <v>202</v>
      </c>
      <c r="B51" s="227" t="s">
        <v>128</v>
      </c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9"/>
      <c r="P51" s="390">
        <v>1</v>
      </c>
      <c r="Q51" s="302"/>
      <c r="R51" s="302"/>
      <c r="S51" s="303"/>
      <c r="T51" s="473">
        <f t="shared" si="7"/>
        <v>198</v>
      </c>
      <c r="U51" s="474"/>
      <c r="V51" s="475">
        <f t="shared" si="5"/>
        <v>68</v>
      </c>
      <c r="W51" s="476"/>
      <c r="X51" s="469">
        <v>36</v>
      </c>
      <c r="Y51" s="470"/>
      <c r="Z51" s="471">
        <v>32</v>
      </c>
      <c r="AA51" s="471"/>
      <c r="AB51" s="477"/>
      <c r="AC51" s="470"/>
      <c r="AD51" s="471"/>
      <c r="AE51" s="472"/>
      <c r="AF51" s="469">
        <v>198</v>
      </c>
      <c r="AG51" s="470"/>
      <c r="AH51" s="471">
        <f>SUM(X51:AC51)</f>
        <v>68</v>
      </c>
      <c r="AI51" s="471"/>
      <c r="AJ51" s="477">
        <v>6</v>
      </c>
      <c r="AK51" s="470"/>
      <c r="AL51" s="469"/>
      <c r="AM51" s="470"/>
      <c r="AN51" s="471"/>
      <c r="AO51" s="471"/>
      <c r="AP51" s="477"/>
      <c r="AQ51" s="470"/>
      <c r="AR51" s="469"/>
      <c r="AS51" s="470"/>
      <c r="AT51" s="471"/>
      <c r="AU51" s="471"/>
      <c r="AV51" s="477"/>
      <c r="AW51" s="470"/>
      <c r="AX51" s="301"/>
      <c r="AY51" s="413"/>
      <c r="AZ51" s="302"/>
      <c r="BA51" s="302"/>
      <c r="BB51" s="302"/>
      <c r="BC51" s="303"/>
      <c r="BD51" s="500" t="s">
        <v>217</v>
      </c>
      <c r="BE51" s="501"/>
      <c r="BF51" s="501"/>
      <c r="BG51" s="501"/>
      <c r="BH51" s="502"/>
      <c r="BI51" s="170">
        <f t="shared" si="1"/>
        <v>68</v>
      </c>
      <c r="BJ51" s="161"/>
      <c r="BK51" s="161"/>
      <c r="BL51" s="145"/>
      <c r="BM51" s="145"/>
    </row>
    <row r="52" spans="1:67" s="13" customFormat="1" ht="70.7" customHeight="1" x14ac:dyDescent="0.2">
      <c r="A52" s="138" t="s">
        <v>203</v>
      </c>
      <c r="B52" s="227" t="s">
        <v>130</v>
      </c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9"/>
      <c r="P52" s="390">
        <v>1</v>
      </c>
      <c r="Q52" s="302"/>
      <c r="R52" s="302"/>
      <c r="S52" s="303"/>
      <c r="T52" s="473">
        <f>SUM(AF52,AL52,AR52)</f>
        <v>198</v>
      </c>
      <c r="U52" s="474"/>
      <c r="V52" s="475">
        <f>SUM(AH52,AN52,AT52)</f>
        <v>68</v>
      </c>
      <c r="W52" s="476"/>
      <c r="X52" s="469">
        <v>36</v>
      </c>
      <c r="Y52" s="470"/>
      <c r="Z52" s="471">
        <v>32</v>
      </c>
      <c r="AA52" s="471"/>
      <c r="AB52" s="477"/>
      <c r="AC52" s="470"/>
      <c r="AD52" s="471"/>
      <c r="AE52" s="472"/>
      <c r="AF52" s="469">
        <v>198</v>
      </c>
      <c r="AG52" s="470"/>
      <c r="AH52" s="471">
        <f>SUM(X52:AC52)</f>
        <v>68</v>
      </c>
      <c r="AI52" s="471"/>
      <c r="AJ52" s="477">
        <v>6</v>
      </c>
      <c r="AK52" s="472"/>
      <c r="AL52" s="478"/>
      <c r="AM52" s="477"/>
      <c r="AN52" s="470"/>
      <c r="AO52" s="477"/>
      <c r="AP52" s="470"/>
      <c r="AQ52" s="479"/>
      <c r="AR52" s="469"/>
      <c r="AS52" s="470"/>
      <c r="AT52" s="471"/>
      <c r="AU52" s="471"/>
      <c r="AV52" s="477"/>
      <c r="AW52" s="470"/>
      <c r="AX52" s="301"/>
      <c r="AY52" s="413"/>
      <c r="AZ52" s="302"/>
      <c r="BA52" s="302"/>
      <c r="BB52" s="302"/>
      <c r="BC52" s="303"/>
      <c r="BD52" s="500" t="s">
        <v>131</v>
      </c>
      <c r="BE52" s="501"/>
      <c r="BF52" s="501"/>
      <c r="BG52" s="501"/>
      <c r="BH52" s="502"/>
      <c r="BI52" s="170">
        <f t="shared" si="1"/>
        <v>68</v>
      </c>
      <c r="BJ52" s="161"/>
      <c r="BK52" s="161"/>
      <c r="BL52" s="145"/>
      <c r="BM52" s="145"/>
    </row>
    <row r="53" spans="1:67" s="13" customFormat="1" ht="39.6" customHeight="1" x14ac:dyDescent="0.2">
      <c r="A53" s="137" t="s">
        <v>307</v>
      </c>
      <c r="B53" s="230" t="s">
        <v>132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2"/>
      <c r="P53" s="390"/>
      <c r="Q53" s="302"/>
      <c r="R53" s="302"/>
      <c r="S53" s="303"/>
      <c r="T53" s="473">
        <f>SUM(AF53,AL53,AR53)</f>
        <v>0</v>
      </c>
      <c r="U53" s="474"/>
      <c r="V53" s="475">
        <f>SUM(AH53,AN53,AT53)</f>
        <v>0</v>
      </c>
      <c r="W53" s="476"/>
      <c r="X53" s="477"/>
      <c r="Y53" s="470"/>
      <c r="Z53" s="471"/>
      <c r="AA53" s="471"/>
      <c r="AB53" s="477"/>
      <c r="AC53" s="470"/>
      <c r="AD53" s="471"/>
      <c r="AE53" s="472"/>
      <c r="AF53" s="469"/>
      <c r="AG53" s="470"/>
      <c r="AH53" s="471"/>
      <c r="AI53" s="471"/>
      <c r="AJ53" s="477"/>
      <c r="AK53" s="472"/>
      <c r="AL53" s="477"/>
      <c r="AM53" s="470"/>
      <c r="AN53" s="471"/>
      <c r="AO53" s="471"/>
      <c r="AP53" s="477"/>
      <c r="AQ53" s="470"/>
      <c r="AR53" s="469"/>
      <c r="AS53" s="470"/>
      <c r="AT53" s="471"/>
      <c r="AU53" s="471"/>
      <c r="AV53" s="477"/>
      <c r="AW53" s="472"/>
      <c r="AX53" s="480"/>
      <c r="AY53" s="481"/>
      <c r="AZ53" s="482"/>
      <c r="BA53" s="482"/>
      <c r="BB53" s="482"/>
      <c r="BC53" s="484"/>
      <c r="BD53" s="500"/>
      <c r="BE53" s="501"/>
      <c r="BF53" s="501"/>
      <c r="BG53" s="501"/>
      <c r="BH53" s="502"/>
      <c r="BI53" s="170">
        <f t="shared" si="1"/>
        <v>0</v>
      </c>
      <c r="BJ53" s="161"/>
      <c r="BK53" s="161"/>
      <c r="BL53" s="145"/>
      <c r="BM53" s="145"/>
    </row>
    <row r="54" spans="1:67" s="12" customFormat="1" ht="70.7" customHeight="1" x14ac:dyDescent="0.2">
      <c r="A54" s="193" t="s">
        <v>205</v>
      </c>
      <c r="B54" s="227" t="s">
        <v>133</v>
      </c>
      <c r="C54" s="228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8"/>
      <c r="O54" s="229"/>
      <c r="P54" s="390"/>
      <c r="Q54" s="302"/>
      <c r="R54" s="302">
        <v>3</v>
      </c>
      <c r="S54" s="303"/>
      <c r="T54" s="473">
        <f>SUM(AF54,AL54,AR54)</f>
        <v>110</v>
      </c>
      <c r="U54" s="474"/>
      <c r="V54" s="475">
        <f>SUM(AH54,AN54,AT54)</f>
        <v>40</v>
      </c>
      <c r="W54" s="476"/>
      <c r="X54" s="477">
        <v>24</v>
      </c>
      <c r="Y54" s="470"/>
      <c r="Z54" s="471"/>
      <c r="AA54" s="471"/>
      <c r="AB54" s="477">
        <v>16</v>
      </c>
      <c r="AC54" s="470"/>
      <c r="AD54" s="471"/>
      <c r="AE54" s="472"/>
      <c r="AF54" s="469"/>
      <c r="AG54" s="470"/>
      <c r="AH54" s="471"/>
      <c r="AI54" s="471"/>
      <c r="AJ54" s="477"/>
      <c r="AK54" s="472"/>
      <c r="AL54" s="477"/>
      <c r="AM54" s="470"/>
      <c r="AN54" s="471"/>
      <c r="AO54" s="471"/>
      <c r="AP54" s="477"/>
      <c r="AQ54" s="470"/>
      <c r="AR54" s="469">
        <v>110</v>
      </c>
      <c r="AS54" s="470"/>
      <c r="AT54" s="471">
        <f>SUM(X54:AC54)</f>
        <v>40</v>
      </c>
      <c r="AU54" s="471"/>
      <c r="AV54" s="477">
        <v>3</v>
      </c>
      <c r="AW54" s="472"/>
      <c r="AX54" s="427"/>
      <c r="AY54" s="404"/>
      <c r="AZ54" s="405"/>
      <c r="BA54" s="404"/>
      <c r="BB54" s="405"/>
      <c r="BC54" s="447"/>
      <c r="BD54" s="500" t="s">
        <v>134</v>
      </c>
      <c r="BE54" s="501"/>
      <c r="BF54" s="501"/>
      <c r="BG54" s="501"/>
      <c r="BH54" s="502"/>
      <c r="BI54" s="170">
        <f t="shared" si="1"/>
        <v>40</v>
      </c>
      <c r="BJ54" s="169"/>
      <c r="BK54" s="169"/>
      <c r="BL54" s="149"/>
      <c r="BM54" s="149"/>
    </row>
    <row r="55" spans="1:67" s="12" customFormat="1" ht="39.6" customHeight="1" x14ac:dyDescent="0.2">
      <c r="A55" s="138" t="s">
        <v>206</v>
      </c>
      <c r="B55" s="227" t="s">
        <v>135</v>
      </c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9"/>
      <c r="P55" s="390">
        <v>3</v>
      </c>
      <c r="Q55" s="302"/>
      <c r="R55" s="302"/>
      <c r="S55" s="303"/>
      <c r="T55" s="496">
        <f>SUM(AF55,AL55,AR55)</f>
        <v>120</v>
      </c>
      <c r="U55" s="497"/>
      <c r="V55" s="498">
        <f>SUM(AH55,AN55,AT55)</f>
        <v>48</v>
      </c>
      <c r="W55" s="499"/>
      <c r="X55" s="496">
        <v>24</v>
      </c>
      <c r="Y55" s="507"/>
      <c r="Z55" s="497">
        <v>24</v>
      </c>
      <c r="AA55" s="497"/>
      <c r="AB55" s="508"/>
      <c r="AC55" s="507"/>
      <c r="AD55" s="497"/>
      <c r="AE55" s="509"/>
      <c r="AF55" s="496"/>
      <c r="AG55" s="507"/>
      <c r="AH55" s="497"/>
      <c r="AI55" s="497"/>
      <c r="AJ55" s="508"/>
      <c r="AK55" s="497"/>
      <c r="AL55" s="496"/>
      <c r="AM55" s="507"/>
      <c r="AN55" s="497"/>
      <c r="AO55" s="497"/>
      <c r="AP55" s="508"/>
      <c r="AQ55" s="497"/>
      <c r="AR55" s="496">
        <v>120</v>
      </c>
      <c r="AS55" s="507"/>
      <c r="AT55" s="497">
        <f>SUM(X55:AE55)</f>
        <v>48</v>
      </c>
      <c r="AU55" s="497"/>
      <c r="AV55" s="508">
        <v>3</v>
      </c>
      <c r="AW55" s="497"/>
      <c r="AX55" s="480"/>
      <c r="AY55" s="481"/>
      <c r="AZ55" s="482"/>
      <c r="BA55" s="482"/>
      <c r="BB55" s="482"/>
      <c r="BC55" s="484"/>
      <c r="BD55" s="500" t="s">
        <v>136</v>
      </c>
      <c r="BE55" s="501"/>
      <c r="BF55" s="501"/>
      <c r="BG55" s="501"/>
      <c r="BH55" s="502"/>
      <c r="BI55" s="170">
        <f t="shared" si="1"/>
        <v>48</v>
      </c>
      <c r="BJ55" s="169"/>
      <c r="BK55" s="169"/>
      <c r="BL55" s="149"/>
      <c r="BM55" s="149"/>
    </row>
    <row r="56" spans="1:67" s="12" customFormat="1" ht="39.6" customHeight="1" x14ac:dyDescent="0.2">
      <c r="A56" s="194" t="s">
        <v>308</v>
      </c>
      <c r="B56" s="304" t="s">
        <v>137</v>
      </c>
      <c r="C56" s="305"/>
      <c r="D56" s="305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6"/>
      <c r="P56" s="438"/>
      <c r="Q56" s="237"/>
      <c r="R56" s="237"/>
      <c r="S56" s="238"/>
      <c r="T56" s="503">
        <f>SUM(AF56,AL56,AR56)</f>
        <v>0</v>
      </c>
      <c r="U56" s="504"/>
      <c r="V56" s="505">
        <f>SUM(AH56,AN56,AT56)</f>
        <v>0</v>
      </c>
      <c r="W56" s="506"/>
      <c r="X56" s="403"/>
      <c r="Y56" s="404"/>
      <c r="Z56" s="405"/>
      <c r="AA56" s="405"/>
      <c r="AB56" s="403"/>
      <c r="AC56" s="404"/>
      <c r="AD56" s="405"/>
      <c r="AE56" s="447"/>
      <c r="AF56" s="427"/>
      <c r="AG56" s="404"/>
      <c r="AH56" s="405"/>
      <c r="AI56" s="405"/>
      <c r="AJ56" s="403"/>
      <c r="AK56" s="447"/>
      <c r="AL56" s="403"/>
      <c r="AM56" s="404"/>
      <c r="AN56" s="405"/>
      <c r="AO56" s="405"/>
      <c r="AP56" s="403"/>
      <c r="AQ56" s="404"/>
      <c r="AR56" s="427"/>
      <c r="AS56" s="404"/>
      <c r="AT56" s="405"/>
      <c r="AU56" s="405"/>
      <c r="AV56" s="403"/>
      <c r="AW56" s="447"/>
      <c r="AX56" s="427"/>
      <c r="AY56" s="404"/>
      <c r="AZ56" s="405"/>
      <c r="BA56" s="404"/>
      <c r="BB56" s="405"/>
      <c r="BC56" s="447"/>
      <c r="BD56" s="493"/>
      <c r="BE56" s="494"/>
      <c r="BF56" s="494"/>
      <c r="BG56" s="494"/>
      <c r="BH56" s="495"/>
      <c r="BI56" s="170">
        <f t="shared" si="1"/>
        <v>0</v>
      </c>
      <c r="BJ56" s="169"/>
      <c r="BK56" s="169"/>
      <c r="BL56" s="149"/>
      <c r="BM56" s="149"/>
    </row>
    <row r="57" spans="1:67" s="12" customFormat="1" ht="39.6" customHeight="1" x14ac:dyDescent="0.2">
      <c r="A57" s="137" t="s">
        <v>309</v>
      </c>
      <c r="B57" s="230" t="s">
        <v>138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2"/>
      <c r="P57" s="390"/>
      <c r="Q57" s="302"/>
      <c r="R57" s="302"/>
      <c r="S57" s="303"/>
      <c r="T57" s="496">
        <f t="shared" si="7"/>
        <v>0</v>
      </c>
      <c r="U57" s="497"/>
      <c r="V57" s="498">
        <f t="shared" si="5"/>
        <v>0</v>
      </c>
      <c r="W57" s="499"/>
      <c r="X57" s="477"/>
      <c r="Y57" s="470"/>
      <c r="Z57" s="471"/>
      <c r="AA57" s="471"/>
      <c r="AB57" s="477"/>
      <c r="AC57" s="470"/>
      <c r="AD57" s="471"/>
      <c r="AE57" s="472"/>
      <c r="AF57" s="469"/>
      <c r="AG57" s="470"/>
      <c r="AH57" s="471"/>
      <c r="AI57" s="471"/>
      <c r="AJ57" s="477"/>
      <c r="AK57" s="472"/>
      <c r="AL57" s="477"/>
      <c r="AM57" s="470"/>
      <c r="AN57" s="471"/>
      <c r="AO57" s="471"/>
      <c r="AP57" s="477"/>
      <c r="AQ57" s="470"/>
      <c r="AR57" s="480"/>
      <c r="AS57" s="481"/>
      <c r="AT57" s="482"/>
      <c r="AU57" s="482"/>
      <c r="AV57" s="483"/>
      <c r="AW57" s="484"/>
      <c r="AX57" s="351"/>
      <c r="AY57" s="354"/>
      <c r="AZ57" s="352"/>
      <c r="BA57" s="352"/>
      <c r="BB57" s="352"/>
      <c r="BC57" s="353"/>
      <c r="BD57" s="500"/>
      <c r="BE57" s="501"/>
      <c r="BF57" s="501"/>
      <c r="BG57" s="501"/>
      <c r="BH57" s="502"/>
      <c r="BI57" s="170">
        <f t="shared" si="1"/>
        <v>0</v>
      </c>
      <c r="BJ57" s="169"/>
      <c r="BK57" s="169"/>
      <c r="BL57" s="149"/>
      <c r="BM57" s="149"/>
    </row>
    <row r="58" spans="1:67" s="13" customFormat="1" ht="70.7" customHeight="1" x14ac:dyDescent="0.2">
      <c r="A58" s="138" t="s">
        <v>277</v>
      </c>
      <c r="B58" s="227" t="s">
        <v>139</v>
      </c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9"/>
      <c r="P58" s="389"/>
      <c r="Q58" s="390"/>
      <c r="R58" s="413">
        <v>1</v>
      </c>
      <c r="S58" s="414"/>
      <c r="T58" s="473">
        <f t="shared" si="7"/>
        <v>110</v>
      </c>
      <c r="U58" s="474"/>
      <c r="V58" s="475">
        <f t="shared" si="5"/>
        <v>42</v>
      </c>
      <c r="W58" s="476"/>
      <c r="X58" s="478">
        <v>24</v>
      </c>
      <c r="Y58" s="477"/>
      <c r="Z58" s="470"/>
      <c r="AA58" s="477"/>
      <c r="AB58" s="470">
        <v>18</v>
      </c>
      <c r="AC58" s="477"/>
      <c r="AD58" s="470"/>
      <c r="AE58" s="479"/>
      <c r="AF58" s="478">
        <v>110</v>
      </c>
      <c r="AG58" s="477"/>
      <c r="AH58" s="470">
        <f>SUM(X58:AC58)</f>
        <v>42</v>
      </c>
      <c r="AI58" s="477"/>
      <c r="AJ58" s="470">
        <v>3</v>
      </c>
      <c r="AK58" s="479"/>
      <c r="AL58" s="492"/>
      <c r="AM58" s="477"/>
      <c r="AN58" s="470"/>
      <c r="AO58" s="477"/>
      <c r="AP58" s="470"/>
      <c r="AQ58" s="479"/>
      <c r="AR58" s="478"/>
      <c r="AS58" s="477"/>
      <c r="AT58" s="470"/>
      <c r="AU58" s="477"/>
      <c r="AV58" s="470"/>
      <c r="AW58" s="479"/>
      <c r="AX58" s="469"/>
      <c r="AY58" s="470"/>
      <c r="AZ58" s="471"/>
      <c r="BA58" s="471"/>
      <c r="BB58" s="471"/>
      <c r="BC58" s="472"/>
      <c r="BD58" s="410" t="s">
        <v>140</v>
      </c>
      <c r="BE58" s="411"/>
      <c r="BF58" s="411"/>
      <c r="BG58" s="411"/>
      <c r="BH58" s="412"/>
      <c r="BI58" s="170">
        <f t="shared" si="1"/>
        <v>42</v>
      </c>
      <c r="BJ58" s="169"/>
      <c r="BK58" s="169"/>
      <c r="BL58" s="145"/>
      <c r="BM58" s="145"/>
    </row>
    <row r="59" spans="1:67" s="13" customFormat="1" ht="70.7" customHeight="1" x14ac:dyDescent="0.2">
      <c r="A59" s="138" t="s">
        <v>278</v>
      </c>
      <c r="B59" s="227" t="s">
        <v>141</v>
      </c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9"/>
      <c r="P59" s="389"/>
      <c r="Q59" s="390"/>
      <c r="R59" s="413">
        <v>2</v>
      </c>
      <c r="S59" s="414"/>
      <c r="T59" s="473">
        <f t="shared" si="7"/>
        <v>120</v>
      </c>
      <c r="U59" s="474"/>
      <c r="V59" s="475">
        <f t="shared" si="5"/>
        <v>48</v>
      </c>
      <c r="W59" s="476"/>
      <c r="X59" s="478">
        <v>24</v>
      </c>
      <c r="Y59" s="477"/>
      <c r="Z59" s="470"/>
      <c r="AA59" s="477"/>
      <c r="AB59" s="470">
        <v>24</v>
      </c>
      <c r="AC59" s="477"/>
      <c r="AD59" s="470"/>
      <c r="AE59" s="479"/>
      <c r="AF59" s="478"/>
      <c r="AG59" s="477"/>
      <c r="AH59" s="470"/>
      <c r="AI59" s="477"/>
      <c r="AJ59" s="470"/>
      <c r="AK59" s="479"/>
      <c r="AL59" s="478">
        <v>120</v>
      </c>
      <c r="AM59" s="477"/>
      <c r="AN59" s="470">
        <f>SUM(X59:AE59)</f>
        <v>48</v>
      </c>
      <c r="AO59" s="477"/>
      <c r="AP59" s="470">
        <v>3</v>
      </c>
      <c r="AQ59" s="479"/>
      <c r="AR59" s="478"/>
      <c r="AS59" s="477"/>
      <c r="AT59" s="470"/>
      <c r="AU59" s="477"/>
      <c r="AV59" s="470"/>
      <c r="AW59" s="479"/>
      <c r="AX59" s="469"/>
      <c r="AY59" s="470"/>
      <c r="AZ59" s="471"/>
      <c r="BA59" s="471"/>
      <c r="BB59" s="471"/>
      <c r="BC59" s="472"/>
      <c r="BD59" s="410" t="s">
        <v>142</v>
      </c>
      <c r="BE59" s="411"/>
      <c r="BF59" s="411"/>
      <c r="BG59" s="411"/>
      <c r="BH59" s="412"/>
      <c r="BI59" s="170">
        <f t="shared" si="1"/>
        <v>48</v>
      </c>
      <c r="BJ59" s="169"/>
      <c r="BK59" s="169"/>
      <c r="BL59" s="145"/>
      <c r="BM59" s="145"/>
    </row>
    <row r="60" spans="1:67" s="13" customFormat="1" ht="70.7" customHeight="1" thickBot="1" x14ac:dyDescent="0.25">
      <c r="A60" s="195" t="s">
        <v>279</v>
      </c>
      <c r="B60" s="249" t="s">
        <v>143</v>
      </c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1"/>
      <c r="P60" s="270"/>
      <c r="Q60" s="276"/>
      <c r="R60" s="276">
        <v>3</v>
      </c>
      <c r="S60" s="277"/>
      <c r="T60" s="467">
        <f t="shared" si="7"/>
        <v>108</v>
      </c>
      <c r="U60" s="461"/>
      <c r="V60" s="468">
        <f t="shared" si="5"/>
        <v>40</v>
      </c>
      <c r="W60" s="460"/>
      <c r="X60" s="267">
        <v>24</v>
      </c>
      <c r="Y60" s="268"/>
      <c r="Z60" s="269"/>
      <c r="AA60" s="269"/>
      <c r="AB60" s="417">
        <v>16</v>
      </c>
      <c r="AC60" s="268"/>
      <c r="AD60" s="269"/>
      <c r="AE60" s="418"/>
      <c r="AF60" s="267"/>
      <c r="AG60" s="268"/>
      <c r="AH60" s="269"/>
      <c r="AI60" s="269"/>
      <c r="AJ60" s="417"/>
      <c r="AK60" s="269"/>
      <c r="AL60" s="267"/>
      <c r="AM60" s="268"/>
      <c r="AN60" s="269"/>
      <c r="AO60" s="269"/>
      <c r="AP60" s="417"/>
      <c r="AQ60" s="269"/>
      <c r="AR60" s="267">
        <v>108</v>
      </c>
      <c r="AS60" s="268"/>
      <c r="AT60" s="269">
        <f>SUM(X60:AE60)</f>
        <v>40</v>
      </c>
      <c r="AU60" s="269"/>
      <c r="AV60" s="417">
        <v>3</v>
      </c>
      <c r="AW60" s="269"/>
      <c r="AX60" s="267"/>
      <c r="AY60" s="268"/>
      <c r="AZ60" s="269"/>
      <c r="BA60" s="269"/>
      <c r="BB60" s="269"/>
      <c r="BC60" s="418"/>
      <c r="BD60" s="386" t="s">
        <v>144</v>
      </c>
      <c r="BE60" s="387"/>
      <c r="BF60" s="387"/>
      <c r="BG60" s="387"/>
      <c r="BH60" s="388"/>
      <c r="BI60" s="170">
        <f t="shared" si="1"/>
        <v>40</v>
      </c>
      <c r="BJ60" s="161"/>
      <c r="BK60" s="161"/>
      <c r="BL60" s="145"/>
      <c r="BM60" s="145"/>
    </row>
    <row r="61" spans="1:67" s="108" customFormat="1" ht="22.5" customHeight="1" x14ac:dyDescent="0.5">
      <c r="A61" s="8"/>
      <c r="B61" s="8"/>
      <c r="C61" s="8"/>
      <c r="D61" s="8"/>
      <c r="E61" s="8"/>
      <c r="F61" s="8"/>
      <c r="G61" s="8"/>
      <c r="H61" s="47"/>
      <c r="I61" s="27"/>
      <c r="J61" s="8"/>
      <c r="N61" s="8"/>
      <c r="O61" s="8"/>
      <c r="P61" s="8"/>
      <c r="Q61" s="8"/>
      <c r="R61" s="9"/>
      <c r="S61" s="48"/>
      <c r="T61" s="27"/>
      <c r="U61" s="8"/>
      <c r="W61" s="8"/>
      <c r="X61" s="8"/>
      <c r="Y61" s="8"/>
      <c r="Z61" s="8"/>
      <c r="AA61" s="8"/>
      <c r="AB61" s="8"/>
      <c r="AC61" s="8"/>
      <c r="AE61" s="48"/>
      <c r="AF61" s="27"/>
      <c r="AG61" s="8"/>
      <c r="AH61" s="8"/>
      <c r="AI61" s="8"/>
      <c r="AJ61" s="2"/>
      <c r="AK61" s="2"/>
      <c r="AL61" s="2"/>
      <c r="AM61" s="2"/>
      <c r="AN61" s="2"/>
      <c r="AO61" s="2"/>
      <c r="BD61" s="110"/>
      <c r="BE61" s="110"/>
      <c r="BF61" s="110"/>
      <c r="BG61" s="110"/>
      <c r="BH61" s="110"/>
      <c r="BI61" s="158"/>
      <c r="BJ61" s="159"/>
      <c r="BK61" s="159"/>
      <c r="BL61" s="144"/>
      <c r="BM61" s="144"/>
    </row>
    <row r="62" spans="1:67" s="108" customFormat="1" ht="28.35" customHeight="1" thickBot="1" x14ac:dyDescent="0.55000000000000004">
      <c r="A62" s="8"/>
      <c r="B62" s="8"/>
      <c r="C62" s="8"/>
      <c r="D62" s="8"/>
      <c r="E62" s="8"/>
      <c r="F62" s="8"/>
      <c r="G62" s="8"/>
      <c r="H62" s="47"/>
      <c r="I62" s="27"/>
      <c r="J62" s="8"/>
      <c r="N62" s="8"/>
      <c r="O62" s="8"/>
      <c r="P62" s="8"/>
      <c r="Q62" s="8"/>
      <c r="R62" s="9"/>
      <c r="S62" s="48"/>
      <c r="T62" s="27"/>
      <c r="U62" s="8"/>
      <c r="W62" s="8"/>
      <c r="X62" s="8"/>
      <c r="Y62" s="8"/>
      <c r="Z62" s="8"/>
      <c r="AA62" s="8"/>
      <c r="AB62" s="8"/>
      <c r="AC62" s="8"/>
      <c r="AE62" s="48"/>
      <c r="AF62" s="27"/>
      <c r="AG62" s="8"/>
      <c r="AH62" s="8"/>
      <c r="AI62" s="8"/>
      <c r="AJ62" s="2"/>
      <c r="AK62" s="2"/>
      <c r="AL62" s="2"/>
      <c r="AM62" s="2"/>
      <c r="AN62" s="2"/>
      <c r="AO62" s="2"/>
      <c r="BD62" s="110"/>
      <c r="BE62" s="110"/>
      <c r="BF62" s="110"/>
      <c r="BG62" s="110"/>
      <c r="BH62" s="110"/>
      <c r="BI62" s="158"/>
      <c r="BJ62" s="159"/>
      <c r="BK62" s="159"/>
      <c r="BL62" s="144"/>
      <c r="BM62" s="144"/>
    </row>
    <row r="63" spans="1:67" ht="54.75" customHeight="1" thickBot="1" x14ac:dyDescent="0.55000000000000004">
      <c r="A63" s="612" t="s">
        <v>72</v>
      </c>
      <c r="B63" s="612" t="s">
        <v>310</v>
      </c>
      <c r="C63" s="635"/>
      <c r="D63" s="635"/>
      <c r="E63" s="635"/>
      <c r="F63" s="635"/>
      <c r="G63" s="635"/>
      <c r="H63" s="635"/>
      <c r="I63" s="635"/>
      <c r="J63" s="635"/>
      <c r="K63" s="635"/>
      <c r="L63" s="635"/>
      <c r="M63" s="635"/>
      <c r="N63" s="635"/>
      <c r="O63" s="636"/>
      <c r="P63" s="615" t="s">
        <v>73</v>
      </c>
      <c r="Q63" s="616"/>
      <c r="R63" s="621" t="s">
        <v>74</v>
      </c>
      <c r="S63" s="622"/>
      <c r="T63" s="285" t="s">
        <v>75</v>
      </c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7"/>
      <c r="AF63" s="285" t="s">
        <v>76</v>
      </c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50"/>
      <c r="BD63" s="587" t="s">
        <v>77</v>
      </c>
      <c r="BE63" s="588"/>
      <c r="BF63" s="588"/>
      <c r="BG63" s="588"/>
      <c r="BH63" s="589"/>
      <c r="BI63" s="170">
        <f>SUM(X63:AE63)</f>
        <v>0</v>
      </c>
      <c r="BJ63" s="165"/>
      <c r="BK63" s="165"/>
      <c r="BL63" s="146"/>
      <c r="BM63" s="146"/>
      <c r="BO63" s="2"/>
    </row>
    <row r="64" spans="1:67" ht="42" customHeight="1" thickBot="1" x14ac:dyDescent="0.55000000000000004">
      <c r="A64" s="613"/>
      <c r="B64" s="637"/>
      <c r="C64" s="638"/>
      <c r="D64" s="638"/>
      <c r="E64" s="638"/>
      <c r="F64" s="638"/>
      <c r="G64" s="638"/>
      <c r="H64" s="638"/>
      <c r="I64" s="638"/>
      <c r="J64" s="638"/>
      <c r="K64" s="638"/>
      <c r="L64" s="638"/>
      <c r="M64" s="638"/>
      <c r="N64" s="638"/>
      <c r="O64" s="639"/>
      <c r="P64" s="617"/>
      <c r="Q64" s="618"/>
      <c r="R64" s="623"/>
      <c r="S64" s="624"/>
      <c r="T64" s="627" t="s">
        <v>31</v>
      </c>
      <c r="U64" s="616"/>
      <c r="V64" s="629" t="s">
        <v>78</v>
      </c>
      <c r="W64" s="630"/>
      <c r="X64" s="596" t="s">
        <v>79</v>
      </c>
      <c r="Y64" s="366"/>
      <c r="Z64" s="366"/>
      <c r="AA64" s="366"/>
      <c r="AB64" s="366"/>
      <c r="AC64" s="366"/>
      <c r="AD64" s="366"/>
      <c r="AE64" s="367"/>
      <c r="AF64" s="596" t="s">
        <v>80</v>
      </c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7"/>
      <c r="AR64" s="596" t="s">
        <v>81</v>
      </c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7"/>
      <c r="BD64" s="590"/>
      <c r="BE64" s="591"/>
      <c r="BF64" s="591"/>
      <c r="BG64" s="591"/>
      <c r="BH64" s="592"/>
      <c r="BI64" s="170">
        <f>SUM(X64:AE64)</f>
        <v>0</v>
      </c>
      <c r="BJ64" s="165"/>
      <c r="BK64" s="165"/>
      <c r="BL64" s="146"/>
      <c r="BM64" s="146"/>
      <c r="BO64" s="2"/>
    </row>
    <row r="65" spans="1:82" ht="68.25" customHeight="1" thickBot="1" x14ac:dyDescent="0.55000000000000004">
      <c r="A65" s="613"/>
      <c r="B65" s="637"/>
      <c r="C65" s="638"/>
      <c r="D65" s="638"/>
      <c r="E65" s="638"/>
      <c r="F65" s="638"/>
      <c r="G65" s="638"/>
      <c r="H65" s="638"/>
      <c r="I65" s="638"/>
      <c r="J65" s="638"/>
      <c r="K65" s="638"/>
      <c r="L65" s="638"/>
      <c r="M65" s="638"/>
      <c r="N65" s="638"/>
      <c r="O65" s="639"/>
      <c r="P65" s="617"/>
      <c r="Q65" s="618"/>
      <c r="R65" s="623"/>
      <c r="S65" s="624"/>
      <c r="T65" s="628"/>
      <c r="U65" s="618"/>
      <c r="V65" s="631"/>
      <c r="W65" s="632"/>
      <c r="X65" s="633" t="s">
        <v>82</v>
      </c>
      <c r="Y65" s="616"/>
      <c r="Z65" s="634" t="s">
        <v>83</v>
      </c>
      <c r="AA65" s="616"/>
      <c r="AB65" s="634" t="s">
        <v>84</v>
      </c>
      <c r="AC65" s="616"/>
      <c r="AD65" s="615" t="s">
        <v>85</v>
      </c>
      <c r="AE65" s="622"/>
      <c r="AF65" s="434" t="s">
        <v>86</v>
      </c>
      <c r="AG65" s="435"/>
      <c r="AH65" s="435"/>
      <c r="AI65" s="435"/>
      <c r="AJ65" s="435"/>
      <c r="AK65" s="436"/>
      <c r="AL65" s="434" t="s">
        <v>87</v>
      </c>
      <c r="AM65" s="435"/>
      <c r="AN65" s="435"/>
      <c r="AO65" s="435"/>
      <c r="AP65" s="435"/>
      <c r="AQ65" s="436"/>
      <c r="AR65" s="434" t="s">
        <v>88</v>
      </c>
      <c r="AS65" s="435"/>
      <c r="AT65" s="435"/>
      <c r="AU65" s="435"/>
      <c r="AV65" s="435"/>
      <c r="AW65" s="436"/>
      <c r="AX65" s="434" t="s">
        <v>89</v>
      </c>
      <c r="AY65" s="435"/>
      <c r="AZ65" s="435"/>
      <c r="BA65" s="435"/>
      <c r="BB65" s="435"/>
      <c r="BC65" s="436"/>
      <c r="BD65" s="590"/>
      <c r="BE65" s="591"/>
      <c r="BF65" s="591"/>
      <c r="BG65" s="591"/>
      <c r="BH65" s="592"/>
      <c r="BI65" s="170">
        <f>SUM(X65:AE65)</f>
        <v>0</v>
      </c>
      <c r="BJ65" s="165"/>
      <c r="BK65" s="165"/>
      <c r="BL65" s="146"/>
      <c r="BM65" s="146"/>
      <c r="BO65" s="2"/>
    </row>
    <row r="66" spans="1:82" ht="164.25" customHeight="1" thickBot="1" x14ac:dyDescent="0.55000000000000004">
      <c r="A66" s="614"/>
      <c r="B66" s="640"/>
      <c r="C66" s="641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641"/>
      <c r="O66" s="642"/>
      <c r="P66" s="619"/>
      <c r="Q66" s="620"/>
      <c r="R66" s="625"/>
      <c r="S66" s="626"/>
      <c r="T66" s="664"/>
      <c r="U66" s="620"/>
      <c r="V66" s="665"/>
      <c r="W66" s="666"/>
      <c r="X66" s="664"/>
      <c r="Y66" s="620"/>
      <c r="Z66" s="625"/>
      <c r="AA66" s="620"/>
      <c r="AB66" s="625"/>
      <c r="AC66" s="620"/>
      <c r="AD66" s="619"/>
      <c r="AE66" s="626"/>
      <c r="AF66" s="648" t="s">
        <v>90</v>
      </c>
      <c r="AG66" s="649"/>
      <c r="AH66" s="650" t="s">
        <v>91</v>
      </c>
      <c r="AI66" s="649"/>
      <c r="AJ66" s="651" t="s">
        <v>92</v>
      </c>
      <c r="AK66" s="652"/>
      <c r="AL66" s="667" t="s">
        <v>90</v>
      </c>
      <c r="AM66" s="668"/>
      <c r="AN66" s="667" t="s">
        <v>91</v>
      </c>
      <c r="AO66" s="669"/>
      <c r="AP66" s="668" t="s">
        <v>92</v>
      </c>
      <c r="AQ66" s="670"/>
      <c r="AR66" s="648" t="s">
        <v>90</v>
      </c>
      <c r="AS66" s="649"/>
      <c r="AT66" s="650" t="s">
        <v>91</v>
      </c>
      <c r="AU66" s="649"/>
      <c r="AV66" s="651" t="s">
        <v>92</v>
      </c>
      <c r="AW66" s="652"/>
      <c r="AX66" s="648" t="s">
        <v>90</v>
      </c>
      <c r="AY66" s="649"/>
      <c r="AZ66" s="650" t="s">
        <v>91</v>
      </c>
      <c r="BA66" s="649"/>
      <c r="BB66" s="651" t="s">
        <v>92</v>
      </c>
      <c r="BC66" s="652"/>
      <c r="BD66" s="593"/>
      <c r="BE66" s="594"/>
      <c r="BF66" s="594"/>
      <c r="BG66" s="594"/>
      <c r="BH66" s="595"/>
      <c r="BI66" s="170">
        <f>SUM(X66:AE66)</f>
        <v>0</v>
      </c>
      <c r="BJ66" s="165"/>
      <c r="BK66" s="165"/>
      <c r="BL66" s="146"/>
      <c r="BM66" s="146"/>
      <c r="BO66" s="2"/>
    </row>
    <row r="67" spans="1:82" s="12" customFormat="1" ht="70.7" customHeight="1" x14ac:dyDescent="0.2">
      <c r="A67" s="194" t="s">
        <v>299</v>
      </c>
      <c r="B67" s="215" t="s">
        <v>145</v>
      </c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7"/>
      <c r="P67" s="390"/>
      <c r="Q67" s="302"/>
      <c r="R67" s="302"/>
      <c r="S67" s="303"/>
      <c r="T67" s="473">
        <f t="shared" si="7"/>
        <v>0</v>
      </c>
      <c r="U67" s="474"/>
      <c r="V67" s="475">
        <f t="shared" si="5"/>
        <v>0</v>
      </c>
      <c r="W67" s="476"/>
      <c r="X67" s="477"/>
      <c r="Y67" s="470"/>
      <c r="Z67" s="471"/>
      <c r="AA67" s="471"/>
      <c r="AB67" s="477"/>
      <c r="AC67" s="470"/>
      <c r="AD67" s="471"/>
      <c r="AE67" s="472"/>
      <c r="AF67" s="469"/>
      <c r="AG67" s="470"/>
      <c r="AH67" s="471"/>
      <c r="AI67" s="471"/>
      <c r="AJ67" s="477"/>
      <c r="AK67" s="472"/>
      <c r="AL67" s="477"/>
      <c r="AM67" s="470"/>
      <c r="AN67" s="471"/>
      <c r="AO67" s="471"/>
      <c r="AP67" s="477"/>
      <c r="AQ67" s="470"/>
      <c r="AR67" s="480"/>
      <c r="AS67" s="481"/>
      <c r="AT67" s="482"/>
      <c r="AU67" s="482"/>
      <c r="AV67" s="483"/>
      <c r="AW67" s="484"/>
      <c r="AX67" s="485"/>
      <c r="AY67" s="486"/>
      <c r="AZ67" s="487"/>
      <c r="BA67" s="486"/>
      <c r="BB67" s="487"/>
      <c r="BC67" s="488"/>
      <c r="BD67" s="489"/>
      <c r="BE67" s="490"/>
      <c r="BF67" s="490"/>
      <c r="BG67" s="490"/>
      <c r="BH67" s="491"/>
      <c r="BI67" s="170">
        <f t="shared" si="1"/>
        <v>0</v>
      </c>
      <c r="BJ67" s="169"/>
      <c r="BK67" s="169"/>
      <c r="BL67" s="149"/>
      <c r="BM67" s="149"/>
    </row>
    <row r="68" spans="1:82" s="13" customFormat="1" ht="42.6" customHeight="1" x14ac:dyDescent="0.2">
      <c r="A68" s="138" t="s">
        <v>280</v>
      </c>
      <c r="B68" s="260" t="s">
        <v>146</v>
      </c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2"/>
      <c r="P68" s="390"/>
      <c r="Q68" s="302"/>
      <c r="R68" s="302">
        <v>1</v>
      </c>
      <c r="S68" s="303"/>
      <c r="T68" s="473">
        <f t="shared" si="7"/>
        <v>110</v>
      </c>
      <c r="U68" s="474"/>
      <c r="V68" s="475">
        <f t="shared" si="5"/>
        <v>42</v>
      </c>
      <c r="W68" s="476"/>
      <c r="X68" s="469">
        <v>24</v>
      </c>
      <c r="Y68" s="470"/>
      <c r="Z68" s="471"/>
      <c r="AA68" s="471"/>
      <c r="AB68" s="477">
        <v>18</v>
      </c>
      <c r="AC68" s="471"/>
      <c r="AD68" s="477"/>
      <c r="AE68" s="470"/>
      <c r="AF68" s="478">
        <v>110</v>
      </c>
      <c r="AG68" s="477"/>
      <c r="AH68" s="470">
        <f>SUM(X68:AC68)</f>
        <v>42</v>
      </c>
      <c r="AI68" s="477"/>
      <c r="AJ68" s="470">
        <v>3</v>
      </c>
      <c r="AK68" s="479"/>
      <c r="AL68" s="478"/>
      <c r="AM68" s="477"/>
      <c r="AN68" s="470"/>
      <c r="AO68" s="477"/>
      <c r="AP68" s="470"/>
      <c r="AQ68" s="479"/>
      <c r="AR68" s="478"/>
      <c r="AS68" s="477"/>
      <c r="AT68" s="470"/>
      <c r="AU68" s="477"/>
      <c r="AV68" s="470"/>
      <c r="AW68" s="479"/>
      <c r="AX68" s="469"/>
      <c r="AY68" s="470"/>
      <c r="AZ68" s="471"/>
      <c r="BA68" s="471"/>
      <c r="BB68" s="471"/>
      <c r="BC68" s="472"/>
      <c r="BD68" s="410" t="s">
        <v>147</v>
      </c>
      <c r="BE68" s="411"/>
      <c r="BF68" s="411"/>
      <c r="BG68" s="411"/>
      <c r="BH68" s="412"/>
      <c r="BI68" s="170">
        <f t="shared" si="1"/>
        <v>42</v>
      </c>
      <c r="BJ68" s="161"/>
      <c r="BK68" s="161"/>
      <c r="BL68" s="145"/>
      <c r="BM68" s="145"/>
    </row>
    <row r="69" spans="1:82" s="13" customFormat="1" ht="70.7" customHeight="1" x14ac:dyDescent="0.2">
      <c r="A69" s="139" t="s">
        <v>281</v>
      </c>
      <c r="B69" s="212" t="s">
        <v>148</v>
      </c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4"/>
      <c r="P69" s="390"/>
      <c r="Q69" s="302"/>
      <c r="R69" s="302">
        <v>2</v>
      </c>
      <c r="S69" s="303"/>
      <c r="T69" s="473">
        <f t="shared" si="7"/>
        <v>120</v>
      </c>
      <c r="U69" s="474"/>
      <c r="V69" s="475">
        <f t="shared" si="5"/>
        <v>48</v>
      </c>
      <c r="W69" s="476"/>
      <c r="X69" s="477">
        <v>24</v>
      </c>
      <c r="Y69" s="470"/>
      <c r="Z69" s="471"/>
      <c r="AA69" s="471"/>
      <c r="AB69" s="477">
        <v>24</v>
      </c>
      <c r="AC69" s="470"/>
      <c r="AD69" s="471"/>
      <c r="AE69" s="472"/>
      <c r="AF69" s="478"/>
      <c r="AG69" s="477"/>
      <c r="AH69" s="470"/>
      <c r="AI69" s="477"/>
      <c r="AJ69" s="470"/>
      <c r="AK69" s="479"/>
      <c r="AL69" s="478">
        <v>120</v>
      </c>
      <c r="AM69" s="477"/>
      <c r="AN69" s="470">
        <v>48</v>
      </c>
      <c r="AO69" s="477"/>
      <c r="AP69" s="470">
        <v>3</v>
      </c>
      <c r="AQ69" s="479"/>
      <c r="AR69" s="478"/>
      <c r="AS69" s="477"/>
      <c r="AT69" s="470"/>
      <c r="AU69" s="477"/>
      <c r="AV69" s="470"/>
      <c r="AW69" s="479"/>
      <c r="AX69" s="477"/>
      <c r="AY69" s="470"/>
      <c r="AZ69" s="471"/>
      <c r="BA69" s="471"/>
      <c r="BB69" s="471"/>
      <c r="BC69" s="472"/>
      <c r="BD69" s="410" t="s">
        <v>149</v>
      </c>
      <c r="BE69" s="411"/>
      <c r="BF69" s="411"/>
      <c r="BG69" s="411"/>
      <c r="BH69" s="412"/>
      <c r="BI69" s="170">
        <f t="shared" si="1"/>
        <v>48</v>
      </c>
      <c r="BJ69" s="169"/>
      <c r="BK69" s="169"/>
      <c r="BL69" s="145"/>
      <c r="BM69" s="145"/>
    </row>
    <row r="70" spans="1:82" s="13" customFormat="1" ht="70.7" customHeight="1" thickBot="1" x14ac:dyDescent="0.25">
      <c r="A70" s="195" t="s">
        <v>282</v>
      </c>
      <c r="B70" s="243" t="s">
        <v>150</v>
      </c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5"/>
      <c r="P70" s="264"/>
      <c r="Q70" s="361"/>
      <c r="R70" s="361">
        <v>3</v>
      </c>
      <c r="S70" s="362"/>
      <c r="T70" s="467">
        <f t="shared" si="7"/>
        <v>108</v>
      </c>
      <c r="U70" s="461"/>
      <c r="V70" s="468">
        <f t="shared" si="5"/>
        <v>40</v>
      </c>
      <c r="W70" s="460"/>
      <c r="X70" s="467">
        <v>24</v>
      </c>
      <c r="Y70" s="457"/>
      <c r="Z70" s="461"/>
      <c r="AA70" s="461"/>
      <c r="AB70" s="456">
        <v>16</v>
      </c>
      <c r="AC70" s="461"/>
      <c r="AD70" s="462"/>
      <c r="AE70" s="463"/>
      <c r="AF70" s="464"/>
      <c r="AG70" s="462"/>
      <c r="AH70" s="465"/>
      <c r="AI70" s="462"/>
      <c r="AJ70" s="465"/>
      <c r="AK70" s="466"/>
      <c r="AL70" s="455"/>
      <c r="AM70" s="456"/>
      <c r="AN70" s="457"/>
      <c r="AO70" s="456"/>
      <c r="AP70" s="458"/>
      <c r="AQ70" s="459"/>
      <c r="AR70" s="455">
        <v>108</v>
      </c>
      <c r="AS70" s="456"/>
      <c r="AT70" s="457">
        <f>SUM(X70:AE70)</f>
        <v>40</v>
      </c>
      <c r="AU70" s="456"/>
      <c r="AV70" s="457">
        <v>3</v>
      </c>
      <c r="AW70" s="460"/>
      <c r="AX70" s="267"/>
      <c r="AY70" s="268"/>
      <c r="AZ70" s="269"/>
      <c r="BA70" s="269"/>
      <c r="BB70" s="269"/>
      <c r="BC70" s="418"/>
      <c r="BD70" s="386" t="s">
        <v>151</v>
      </c>
      <c r="BE70" s="387"/>
      <c r="BF70" s="387"/>
      <c r="BG70" s="387"/>
      <c r="BH70" s="388"/>
      <c r="BI70" s="170">
        <f t="shared" si="1"/>
        <v>40</v>
      </c>
      <c r="BJ70" s="161"/>
      <c r="BK70" s="161"/>
      <c r="BL70" s="145"/>
      <c r="BM70" s="145"/>
    </row>
    <row r="71" spans="1:82" s="17" customFormat="1" ht="42.6" customHeight="1" thickBot="1" x14ac:dyDescent="0.25">
      <c r="A71" s="140" t="s">
        <v>267</v>
      </c>
      <c r="B71" s="221" t="s">
        <v>316</v>
      </c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3"/>
      <c r="P71" s="451"/>
      <c r="Q71" s="364"/>
      <c r="R71" s="364"/>
      <c r="S71" s="452"/>
      <c r="T71" s="285" t="s">
        <v>153</v>
      </c>
      <c r="U71" s="397"/>
      <c r="V71" s="375" t="s">
        <v>248</v>
      </c>
      <c r="W71" s="376"/>
      <c r="X71" s="397" t="s">
        <v>249</v>
      </c>
      <c r="Y71" s="396"/>
      <c r="Z71" s="375" t="s">
        <v>247</v>
      </c>
      <c r="AA71" s="375"/>
      <c r="AB71" s="397" t="s">
        <v>152</v>
      </c>
      <c r="AC71" s="396"/>
      <c r="AD71" s="375" t="s">
        <v>241</v>
      </c>
      <c r="AE71" s="376"/>
      <c r="AF71" s="374" t="s">
        <v>243</v>
      </c>
      <c r="AG71" s="396"/>
      <c r="AH71" s="375" t="s">
        <v>250</v>
      </c>
      <c r="AI71" s="375"/>
      <c r="AJ71" s="441" t="s">
        <v>251</v>
      </c>
      <c r="AK71" s="442"/>
      <c r="AL71" s="397" t="s">
        <v>252</v>
      </c>
      <c r="AM71" s="396"/>
      <c r="AN71" s="375" t="s">
        <v>156</v>
      </c>
      <c r="AO71" s="375"/>
      <c r="AP71" s="443" t="s">
        <v>253</v>
      </c>
      <c r="AQ71" s="442"/>
      <c r="AR71" s="444"/>
      <c r="AS71" s="445"/>
      <c r="AT71" s="446"/>
      <c r="AU71" s="446"/>
      <c r="AV71" s="453"/>
      <c r="AW71" s="454"/>
      <c r="AX71" s="453"/>
      <c r="AY71" s="445"/>
      <c r="AZ71" s="446"/>
      <c r="BA71" s="446"/>
      <c r="BB71" s="446"/>
      <c r="BC71" s="454"/>
      <c r="BD71" s="434"/>
      <c r="BE71" s="435"/>
      <c r="BF71" s="435"/>
      <c r="BG71" s="435"/>
      <c r="BH71" s="436"/>
      <c r="BI71" s="170">
        <f t="shared" si="1"/>
        <v>0</v>
      </c>
      <c r="BJ71" s="176"/>
      <c r="BK71" s="176"/>
      <c r="BL71" s="201"/>
      <c r="BM71" s="201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1:82" s="17" customFormat="1" ht="48.2" customHeight="1" x14ac:dyDescent="0.2">
      <c r="A72" s="193" t="s">
        <v>268</v>
      </c>
      <c r="B72" s="246" t="s">
        <v>312</v>
      </c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8"/>
      <c r="P72" s="437" t="s">
        <v>154</v>
      </c>
      <c r="Q72" s="438"/>
      <c r="R72" s="439"/>
      <c r="S72" s="440"/>
      <c r="T72" s="342" t="s">
        <v>242</v>
      </c>
      <c r="U72" s="428"/>
      <c r="V72" s="430" t="s">
        <v>161</v>
      </c>
      <c r="W72" s="431"/>
      <c r="X72" s="428" t="s">
        <v>240</v>
      </c>
      <c r="Y72" s="429"/>
      <c r="Z72" s="430"/>
      <c r="AA72" s="430"/>
      <c r="AB72" s="428"/>
      <c r="AC72" s="429"/>
      <c r="AD72" s="430" t="s">
        <v>241</v>
      </c>
      <c r="AE72" s="431"/>
      <c r="AF72" s="423"/>
      <c r="AG72" s="424"/>
      <c r="AH72" s="425"/>
      <c r="AI72" s="424"/>
      <c r="AJ72" s="425"/>
      <c r="AK72" s="426"/>
      <c r="AL72" s="423" t="s">
        <v>242</v>
      </c>
      <c r="AM72" s="424"/>
      <c r="AN72" s="425" t="s">
        <v>161</v>
      </c>
      <c r="AO72" s="424"/>
      <c r="AP72" s="425" t="s">
        <v>157</v>
      </c>
      <c r="AQ72" s="426"/>
      <c r="AR72" s="427">
        <v>0</v>
      </c>
      <c r="AS72" s="404"/>
      <c r="AT72" s="405"/>
      <c r="AU72" s="405"/>
      <c r="AV72" s="403"/>
      <c r="AW72" s="447"/>
      <c r="AX72" s="403"/>
      <c r="AY72" s="404"/>
      <c r="AZ72" s="405"/>
      <c r="BA72" s="405"/>
      <c r="BB72" s="405"/>
      <c r="BC72" s="447"/>
      <c r="BD72" s="448" t="s">
        <v>158</v>
      </c>
      <c r="BE72" s="449"/>
      <c r="BF72" s="449"/>
      <c r="BG72" s="449"/>
      <c r="BH72" s="450"/>
      <c r="BI72" s="170">
        <f t="shared" si="1"/>
        <v>0</v>
      </c>
      <c r="BJ72" s="176"/>
      <c r="BK72" s="176"/>
      <c r="BL72" s="201"/>
      <c r="BM72" s="201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1:82" s="18" customFormat="1" ht="48.2" customHeight="1" x14ac:dyDescent="0.2">
      <c r="A73" s="196" t="s">
        <v>269</v>
      </c>
      <c r="B73" s="212" t="s">
        <v>313</v>
      </c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4"/>
      <c r="P73" s="389" t="s">
        <v>154</v>
      </c>
      <c r="Q73" s="390"/>
      <c r="R73" s="432" t="s">
        <v>155</v>
      </c>
      <c r="S73" s="433"/>
      <c r="T73" s="415" t="s">
        <v>243</v>
      </c>
      <c r="U73" s="390"/>
      <c r="V73" s="302" t="s">
        <v>152</v>
      </c>
      <c r="W73" s="303"/>
      <c r="X73" s="390"/>
      <c r="Y73" s="413"/>
      <c r="Z73" s="302"/>
      <c r="AA73" s="302"/>
      <c r="AB73" s="390" t="s">
        <v>152</v>
      </c>
      <c r="AC73" s="413"/>
      <c r="AD73" s="302"/>
      <c r="AE73" s="303"/>
      <c r="AF73" s="415" t="s">
        <v>159</v>
      </c>
      <c r="AG73" s="390"/>
      <c r="AH73" s="413" t="s">
        <v>244</v>
      </c>
      <c r="AI73" s="390"/>
      <c r="AJ73" s="413" t="s">
        <v>154</v>
      </c>
      <c r="AK73" s="414"/>
      <c r="AL73" s="415" t="s">
        <v>161</v>
      </c>
      <c r="AM73" s="390"/>
      <c r="AN73" s="413" t="s">
        <v>244</v>
      </c>
      <c r="AO73" s="390"/>
      <c r="AP73" s="413" t="s">
        <v>154</v>
      </c>
      <c r="AQ73" s="414"/>
      <c r="AR73" s="416">
        <v>0</v>
      </c>
      <c r="AS73" s="408"/>
      <c r="AT73" s="409"/>
      <c r="AU73" s="409"/>
      <c r="AV73" s="406"/>
      <c r="AW73" s="407"/>
      <c r="AX73" s="406"/>
      <c r="AY73" s="408"/>
      <c r="AZ73" s="409"/>
      <c r="BA73" s="409"/>
      <c r="BB73" s="409"/>
      <c r="BC73" s="407"/>
      <c r="BD73" s="410" t="s">
        <v>160</v>
      </c>
      <c r="BE73" s="411"/>
      <c r="BF73" s="411"/>
      <c r="BG73" s="411"/>
      <c r="BH73" s="412"/>
      <c r="BI73" s="170">
        <f t="shared" si="1"/>
        <v>0</v>
      </c>
      <c r="BJ73" s="169"/>
      <c r="BK73" s="169"/>
      <c r="BL73" s="149"/>
      <c r="BM73" s="149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1:82" s="20" customFormat="1" ht="48.2" customHeight="1" thickBot="1" x14ac:dyDescent="0.25">
      <c r="A74" s="138" t="s">
        <v>270</v>
      </c>
      <c r="B74" s="249" t="s">
        <v>314</v>
      </c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1"/>
      <c r="P74" s="265"/>
      <c r="Q74" s="264"/>
      <c r="R74" s="263" t="s">
        <v>315</v>
      </c>
      <c r="S74" s="266"/>
      <c r="T74" s="402" t="s">
        <v>161</v>
      </c>
      <c r="U74" s="264"/>
      <c r="V74" s="276" t="s">
        <v>245</v>
      </c>
      <c r="W74" s="277"/>
      <c r="X74" s="270" t="s">
        <v>246</v>
      </c>
      <c r="Y74" s="271"/>
      <c r="Z74" s="276" t="s">
        <v>247</v>
      </c>
      <c r="AA74" s="276"/>
      <c r="AB74" s="270"/>
      <c r="AC74" s="271"/>
      <c r="AD74" s="276"/>
      <c r="AE74" s="277"/>
      <c r="AF74" s="345" t="s">
        <v>161</v>
      </c>
      <c r="AG74" s="270"/>
      <c r="AH74" s="276" t="s">
        <v>245</v>
      </c>
      <c r="AI74" s="276"/>
      <c r="AJ74" s="270" t="s">
        <v>154</v>
      </c>
      <c r="AK74" s="277"/>
      <c r="AL74" s="402"/>
      <c r="AM74" s="265"/>
      <c r="AN74" s="263"/>
      <c r="AO74" s="264"/>
      <c r="AP74" s="265"/>
      <c r="AQ74" s="266"/>
      <c r="AR74" s="267">
        <v>0</v>
      </c>
      <c r="AS74" s="268"/>
      <c r="AT74" s="269"/>
      <c r="AU74" s="269"/>
      <c r="AV74" s="417"/>
      <c r="AW74" s="418"/>
      <c r="AX74" s="419"/>
      <c r="AY74" s="420"/>
      <c r="AZ74" s="421"/>
      <c r="BA74" s="421"/>
      <c r="BB74" s="421"/>
      <c r="BC74" s="422"/>
      <c r="BD74" s="386" t="s">
        <v>162</v>
      </c>
      <c r="BE74" s="387"/>
      <c r="BF74" s="387"/>
      <c r="BG74" s="387"/>
      <c r="BH74" s="388"/>
      <c r="BI74" s="170">
        <f t="shared" si="1"/>
        <v>0</v>
      </c>
      <c r="BJ74" s="174"/>
      <c r="BK74" s="174"/>
      <c r="BL74" s="150"/>
      <c r="BM74" s="150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</row>
    <row r="75" spans="1:82" s="12" customFormat="1" ht="33.950000000000003" customHeight="1" thickBot="1" x14ac:dyDescent="0.25">
      <c r="A75" s="348" t="s">
        <v>163</v>
      </c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50"/>
      <c r="T75" s="401">
        <f>SUM(T29,T39)</f>
        <v>3188</v>
      </c>
      <c r="U75" s="399"/>
      <c r="V75" s="398">
        <f>SUM(V29,V39)</f>
        <v>1068</v>
      </c>
      <c r="W75" s="400"/>
      <c r="X75" s="401">
        <f>SUM(X29,X39)</f>
        <v>526</v>
      </c>
      <c r="Y75" s="399"/>
      <c r="Z75" s="398">
        <f>SUM(Z29,Z39)</f>
        <v>280</v>
      </c>
      <c r="AA75" s="399"/>
      <c r="AB75" s="398">
        <f>SUM(AB29,AB39)</f>
        <v>262</v>
      </c>
      <c r="AC75" s="399"/>
      <c r="AD75" s="398">
        <f>SUM(AD29,AD39)</f>
        <v>0</v>
      </c>
      <c r="AE75" s="400"/>
      <c r="AF75" s="401">
        <f>SUM(AF29,AF39)</f>
        <v>1054</v>
      </c>
      <c r="AG75" s="399"/>
      <c r="AH75" s="398">
        <f>SUM(AH29,AH39)</f>
        <v>372</v>
      </c>
      <c r="AI75" s="399"/>
      <c r="AJ75" s="398">
        <f>SUM(AJ29,AJ39)</f>
        <v>30</v>
      </c>
      <c r="AK75" s="400"/>
      <c r="AL75" s="401">
        <f>SUM(AL29,AL39)</f>
        <v>1076</v>
      </c>
      <c r="AM75" s="399"/>
      <c r="AN75" s="398">
        <f>SUM(AN29,AN39)</f>
        <v>356</v>
      </c>
      <c r="AO75" s="399"/>
      <c r="AP75" s="398">
        <f>SUM(AP29,AP39)</f>
        <v>30</v>
      </c>
      <c r="AQ75" s="400"/>
      <c r="AR75" s="401">
        <f>SUM(AR29,AR39)</f>
        <v>1058</v>
      </c>
      <c r="AS75" s="399"/>
      <c r="AT75" s="398">
        <f>SUM(AT29,AT39)</f>
        <v>340</v>
      </c>
      <c r="AU75" s="399"/>
      <c r="AV75" s="398">
        <f>SUM(AV29,AV39)</f>
        <v>30</v>
      </c>
      <c r="AW75" s="400"/>
      <c r="AX75" s="285"/>
      <c r="AY75" s="397"/>
      <c r="AZ75" s="396"/>
      <c r="BA75" s="397"/>
      <c r="BB75" s="396"/>
      <c r="BC75" s="287"/>
      <c r="BD75" s="374"/>
      <c r="BE75" s="375"/>
      <c r="BF75" s="375"/>
      <c r="BG75" s="375"/>
      <c r="BH75" s="376"/>
      <c r="BI75" s="170">
        <f>SUM(X75:AE75)</f>
        <v>1068</v>
      </c>
      <c r="BJ75" s="171">
        <f>SUM(AF75,AL75,AR75,AX75)</f>
        <v>3188</v>
      </c>
      <c r="BK75" s="171">
        <f>SUM(BJ75,AH75,AN75,AT75,AZ75)</f>
        <v>4256</v>
      </c>
      <c r="BL75" s="184">
        <f>SUM(AJ75,AP75,AV75,BB75)</f>
        <v>90</v>
      </c>
      <c r="BM75" s="149"/>
    </row>
    <row r="76" spans="1:82" s="12" customFormat="1" ht="33.950000000000003" customHeight="1" x14ac:dyDescent="0.2">
      <c r="A76" s="224" t="s">
        <v>164</v>
      </c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6"/>
      <c r="T76" s="254"/>
      <c r="U76" s="253"/>
      <c r="V76" s="255"/>
      <c r="W76" s="256"/>
      <c r="X76" s="254"/>
      <c r="Y76" s="253"/>
      <c r="Z76" s="252"/>
      <c r="AA76" s="253"/>
      <c r="AB76" s="252"/>
      <c r="AC76" s="253"/>
      <c r="AD76" s="252"/>
      <c r="AE76" s="392"/>
      <c r="AF76" s="257">
        <f>ROUND(AH75/18,0)</f>
        <v>21</v>
      </c>
      <c r="AG76" s="258"/>
      <c r="AH76" s="258"/>
      <c r="AI76" s="258"/>
      <c r="AJ76" s="258"/>
      <c r="AK76" s="259"/>
      <c r="AL76" s="257">
        <f>ROUND(AN75/18,0)</f>
        <v>20</v>
      </c>
      <c r="AM76" s="258"/>
      <c r="AN76" s="258"/>
      <c r="AO76" s="258"/>
      <c r="AP76" s="258"/>
      <c r="AQ76" s="259"/>
      <c r="AR76" s="257">
        <f>ROUND(AT75/17,0)</f>
        <v>20</v>
      </c>
      <c r="AS76" s="258"/>
      <c r="AT76" s="258"/>
      <c r="AU76" s="258"/>
      <c r="AV76" s="258"/>
      <c r="AW76" s="259"/>
      <c r="AX76" s="254"/>
      <c r="AY76" s="391"/>
      <c r="AZ76" s="391"/>
      <c r="BA76" s="391"/>
      <c r="BB76" s="391"/>
      <c r="BC76" s="392"/>
      <c r="BD76" s="393"/>
      <c r="BE76" s="394"/>
      <c r="BF76" s="394"/>
      <c r="BG76" s="394"/>
      <c r="BH76" s="395"/>
      <c r="BI76" s="170">
        <f t="shared" si="1"/>
        <v>0</v>
      </c>
      <c r="BJ76" s="171">
        <f>SUM(AH75,AN75,AT75)</f>
        <v>1068</v>
      </c>
      <c r="BK76" s="169"/>
      <c r="BL76" s="149"/>
      <c r="BM76" s="149"/>
    </row>
    <row r="77" spans="1:82" s="12" customFormat="1" ht="33.950000000000003" customHeight="1" x14ac:dyDescent="0.2">
      <c r="A77" s="215" t="s">
        <v>165</v>
      </c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7"/>
      <c r="T77" s="319">
        <f>SUM(AF77:AW77)</f>
        <v>13</v>
      </c>
      <c r="U77" s="320"/>
      <c r="V77" s="317"/>
      <c r="W77" s="318"/>
      <c r="X77" s="319"/>
      <c r="Y77" s="320"/>
      <c r="Z77" s="354"/>
      <c r="AA77" s="320"/>
      <c r="AB77" s="354"/>
      <c r="AC77" s="320"/>
      <c r="AD77" s="354"/>
      <c r="AE77" s="355"/>
      <c r="AF77" s="319">
        <f>COUNTIF($P$30:$Q$60,1)</f>
        <v>4</v>
      </c>
      <c r="AG77" s="356"/>
      <c r="AH77" s="356"/>
      <c r="AI77" s="356"/>
      <c r="AJ77" s="356"/>
      <c r="AK77" s="355"/>
      <c r="AL77" s="319">
        <f>COUNTIF($P$30:$Q$60,2)</f>
        <v>4</v>
      </c>
      <c r="AM77" s="356"/>
      <c r="AN77" s="356"/>
      <c r="AO77" s="356"/>
      <c r="AP77" s="356"/>
      <c r="AQ77" s="355"/>
      <c r="AR77" s="319">
        <f>COUNTIF($P$30:$Q$60,3)</f>
        <v>5</v>
      </c>
      <c r="AS77" s="356"/>
      <c r="AT77" s="356"/>
      <c r="AU77" s="356"/>
      <c r="AV77" s="356"/>
      <c r="AW77" s="355"/>
      <c r="AX77" s="319"/>
      <c r="AY77" s="356"/>
      <c r="AZ77" s="356"/>
      <c r="BA77" s="356"/>
      <c r="BB77" s="356"/>
      <c r="BC77" s="355"/>
      <c r="BD77" s="351"/>
      <c r="BE77" s="352"/>
      <c r="BF77" s="352"/>
      <c r="BG77" s="352"/>
      <c r="BH77" s="353"/>
      <c r="BI77" s="170">
        <f t="shared" si="1"/>
        <v>0</v>
      </c>
      <c r="BJ77" s="169"/>
      <c r="BK77" s="169"/>
      <c r="BL77" s="149"/>
      <c r="BM77" s="149"/>
    </row>
    <row r="78" spans="1:82" s="12" customFormat="1" ht="33.950000000000003" customHeight="1" thickBot="1" x14ac:dyDescent="0.25">
      <c r="A78" s="218" t="s">
        <v>166</v>
      </c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20"/>
      <c r="T78" s="368">
        <f>SUM(AF78:AW78)</f>
        <v>10</v>
      </c>
      <c r="U78" s="379"/>
      <c r="V78" s="380"/>
      <c r="W78" s="381"/>
      <c r="X78" s="368"/>
      <c r="Y78" s="379"/>
      <c r="Z78" s="382"/>
      <c r="AA78" s="379"/>
      <c r="AB78" s="382"/>
      <c r="AC78" s="379"/>
      <c r="AD78" s="382"/>
      <c r="AE78" s="370"/>
      <c r="AF78" s="368">
        <f>COUNTIF($R$30:$S$60,1)</f>
        <v>3</v>
      </c>
      <c r="AG78" s="369"/>
      <c r="AH78" s="369"/>
      <c r="AI78" s="369"/>
      <c r="AJ78" s="369"/>
      <c r="AK78" s="370"/>
      <c r="AL78" s="368">
        <f>COUNTIF($R$30:$S$60,2)+1</f>
        <v>4</v>
      </c>
      <c r="AM78" s="369"/>
      <c r="AN78" s="369"/>
      <c r="AO78" s="369"/>
      <c r="AP78" s="369"/>
      <c r="AQ78" s="370"/>
      <c r="AR78" s="368">
        <f>COUNTIF($R$30:$S$60,3)+1</f>
        <v>3</v>
      </c>
      <c r="AS78" s="369"/>
      <c r="AT78" s="369"/>
      <c r="AU78" s="369"/>
      <c r="AV78" s="369"/>
      <c r="AW78" s="370"/>
      <c r="AX78" s="368"/>
      <c r="AY78" s="369"/>
      <c r="AZ78" s="369"/>
      <c r="BA78" s="369"/>
      <c r="BB78" s="369"/>
      <c r="BC78" s="370"/>
      <c r="BD78" s="371"/>
      <c r="BE78" s="372"/>
      <c r="BF78" s="372"/>
      <c r="BG78" s="372"/>
      <c r="BH78" s="373"/>
      <c r="BI78" s="170">
        <f t="shared" si="1"/>
        <v>0</v>
      </c>
      <c r="BJ78" s="169"/>
      <c r="BK78" s="169"/>
      <c r="BL78" s="149"/>
      <c r="BM78" s="149"/>
    </row>
    <row r="79" spans="1:82" s="13" customFormat="1" ht="30" customHeight="1" thickBot="1" x14ac:dyDescent="0.25">
      <c r="A79" s="188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3"/>
      <c r="U79" s="23"/>
      <c r="V79" s="24"/>
      <c r="W79" s="24"/>
      <c r="X79" s="24"/>
      <c r="Y79" s="24"/>
      <c r="Z79" s="24"/>
      <c r="AA79" s="24"/>
      <c r="AB79" s="25"/>
      <c r="AC79" s="25"/>
      <c r="AD79" s="24"/>
      <c r="AE79" s="24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177"/>
      <c r="BJ79" s="177"/>
      <c r="BK79" s="177"/>
      <c r="BL79" s="152"/>
      <c r="BM79" s="152"/>
      <c r="BN79" s="26"/>
      <c r="BO79" s="21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</row>
    <row r="80" spans="1:82" s="13" customFormat="1" ht="54.75" customHeight="1" thickBot="1" x14ac:dyDescent="0.25">
      <c r="A80" s="374" t="s">
        <v>262</v>
      </c>
      <c r="B80" s="375"/>
      <c r="C80" s="375"/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375"/>
      <c r="P80" s="375"/>
      <c r="Q80" s="375"/>
      <c r="R80" s="375"/>
      <c r="S80" s="375"/>
      <c r="T80" s="376"/>
      <c r="U80" s="374" t="s">
        <v>167</v>
      </c>
      <c r="V80" s="375"/>
      <c r="W80" s="375"/>
      <c r="X80" s="375"/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6"/>
      <c r="AQ80" s="285" t="s">
        <v>168</v>
      </c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7"/>
      <c r="BI80" s="179"/>
      <c r="BJ80" s="179"/>
      <c r="BK80" s="179"/>
      <c r="BL80" s="154"/>
      <c r="BM80" s="154"/>
      <c r="BO80" s="3"/>
    </row>
    <row r="81" spans="1:72" s="13" customFormat="1" ht="117" customHeight="1" thickBot="1" x14ac:dyDescent="0.25">
      <c r="A81" s="363" t="s">
        <v>169</v>
      </c>
      <c r="B81" s="364"/>
      <c r="C81" s="364"/>
      <c r="D81" s="364"/>
      <c r="E81" s="364"/>
      <c r="F81" s="364"/>
      <c r="G81" s="364"/>
      <c r="H81" s="364"/>
      <c r="I81" s="364"/>
      <c r="J81" s="364"/>
      <c r="K81" s="364"/>
      <c r="L81" s="364" t="s">
        <v>170</v>
      </c>
      <c r="M81" s="364"/>
      <c r="N81" s="364"/>
      <c r="O81" s="364" t="s">
        <v>171</v>
      </c>
      <c r="P81" s="364"/>
      <c r="Q81" s="364"/>
      <c r="R81" s="365" t="s">
        <v>172</v>
      </c>
      <c r="S81" s="366"/>
      <c r="T81" s="367"/>
      <c r="U81" s="363" t="s">
        <v>170</v>
      </c>
      <c r="V81" s="364"/>
      <c r="W81" s="364"/>
      <c r="X81" s="364"/>
      <c r="Y81" s="364"/>
      <c r="Z81" s="364"/>
      <c r="AA81" s="364"/>
      <c r="AB81" s="364" t="s">
        <v>171</v>
      </c>
      <c r="AC81" s="364"/>
      <c r="AD81" s="364"/>
      <c r="AE81" s="364"/>
      <c r="AF81" s="364"/>
      <c r="AG81" s="364"/>
      <c r="AH81" s="364"/>
      <c r="AI81" s="377" t="s">
        <v>173</v>
      </c>
      <c r="AJ81" s="364"/>
      <c r="AK81" s="364"/>
      <c r="AL81" s="364"/>
      <c r="AM81" s="364"/>
      <c r="AN81" s="364"/>
      <c r="AO81" s="364"/>
      <c r="AP81" s="378"/>
      <c r="AQ81" s="342" t="s">
        <v>174</v>
      </c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  <c r="BC81" s="343"/>
      <c r="BD81" s="343"/>
      <c r="BE81" s="343"/>
      <c r="BF81" s="343"/>
      <c r="BG81" s="343"/>
      <c r="BH81" s="344"/>
      <c r="BI81" s="180"/>
      <c r="BJ81" s="180"/>
      <c r="BK81" s="180"/>
      <c r="BL81" s="155"/>
      <c r="BM81" s="155"/>
      <c r="BO81" s="3"/>
    </row>
    <row r="82" spans="1:72" s="13" customFormat="1" ht="51.75" customHeight="1" thickBot="1" x14ac:dyDescent="0.25">
      <c r="A82" s="275" t="s">
        <v>175</v>
      </c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>
        <v>4</v>
      </c>
      <c r="M82" s="276"/>
      <c r="N82" s="276"/>
      <c r="O82" s="276">
        <v>4</v>
      </c>
      <c r="P82" s="276"/>
      <c r="Q82" s="276"/>
      <c r="R82" s="276">
        <v>6</v>
      </c>
      <c r="S82" s="276"/>
      <c r="T82" s="277"/>
      <c r="U82" s="275">
        <v>4</v>
      </c>
      <c r="V82" s="276"/>
      <c r="W82" s="276"/>
      <c r="X82" s="276"/>
      <c r="Y82" s="276"/>
      <c r="Z82" s="276"/>
      <c r="AA82" s="276"/>
      <c r="AB82" s="276">
        <v>16</v>
      </c>
      <c r="AC82" s="276"/>
      <c r="AD82" s="276"/>
      <c r="AE82" s="276"/>
      <c r="AF82" s="276"/>
      <c r="AG82" s="276"/>
      <c r="AH82" s="276"/>
      <c r="AI82" s="276">
        <v>24</v>
      </c>
      <c r="AJ82" s="276"/>
      <c r="AK82" s="276"/>
      <c r="AL82" s="276"/>
      <c r="AM82" s="276"/>
      <c r="AN82" s="276"/>
      <c r="AO82" s="276"/>
      <c r="AP82" s="277"/>
      <c r="AQ82" s="345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7"/>
      <c r="BI82" s="180"/>
      <c r="BJ82" s="180"/>
      <c r="BK82" s="180"/>
      <c r="BL82" s="155"/>
      <c r="BM82" s="155"/>
      <c r="BO82" s="3"/>
    </row>
    <row r="83" spans="1:72" s="13" customFormat="1" ht="28.35" customHeight="1" x14ac:dyDescent="0.2">
      <c r="R83" s="27"/>
      <c r="S83" s="27"/>
      <c r="U83" s="30"/>
      <c r="V83" s="30"/>
      <c r="AB83" s="11"/>
      <c r="AC83" s="11"/>
      <c r="BD83" s="29"/>
      <c r="BE83" s="29"/>
      <c r="BF83" s="29"/>
      <c r="BG83" s="29"/>
      <c r="BH83" s="29"/>
      <c r="BI83" s="172"/>
      <c r="BJ83" s="161"/>
      <c r="BK83" s="161"/>
      <c r="BL83" s="145"/>
      <c r="BM83" s="145"/>
    </row>
    <row r="84" spans="1:72" s="13" customFormat="1" ht="36.7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62" t="s">
        <v>176</v>
      </c>
      <c r="AB84" s="25"/>
      <c r="AC84" s="25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2"/>
      <c r="BE84" s="22"/>
      <c r="BF84" s="22"/>
      <c r="BG84" s="22"/>
      <c r="BH84" s="22"/>
      <c r="BI84" s="172"/>
      <c r="BJ84" s="161"/>
      <c r="BK84" s="161"/>
      <c r="BL84" s="145"/>
      <c r="BM84" s="145"/>
    </row>
    <row r="85" spans="1:72" s="13" customFormat="1" ht="22.5" customHeight="1" thickBot="1" x14ac:dyDescent="0.25">
      <c r="R85" s="27"/>
      <c r="S85" s="27"/>
      <c r="U85" s="28"/>
      <c r="V85" s="28"/>
      <c r="AB85" s="11"/>
      <c r="AC85" s="11"/>
      <c r="BD85" s="29"/>
      <c r="BE85" s="29"/>
      <c r="BF85" s="29"/>
      <c r="BG85" s="29"/>
      <c r="BH85" s="29"/>
      <c r="BI85" s="172"/>
      <c r="BJ85" s="161"/>
      <c r="BK85" s="161"/>
      <c r="BL85" s="145"/>
      <c r="BM85" s="145"/>
    </row>
    <row r="86" spans="1:72" s="13" customFormat="1" ht="103.5" customHeight="1" thickBot="1" x14ac:dyDescent="0.25">
      <c r="A86" s="282" t="s">
        <v>177</v>
      </c>
      <c r="B86" s="283"/>
      <c r="C86" s="283"/>
      <c r="D86" s="284"/>
      <c r="E86" s="285" t="s">
        <v>178</v>
      </c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7"/>
      <c r="BC86" s="282" t="s">
        <v>179</v>
      </c>
      <c r="BD86" s="283"/>
      <c r="BE86" s="283"/>
      <c r="BF86" s="283"/>
      <c r="BG86" s="283"/>
      <c r="BH86" s="284"/>
      <c r="BI86" s="161"/>
      <c r="BJ86" s="161"/>
      <c r="BK86" s="161"/>
      <c r="BL86" s="145"/>
      <c r="BM86" s="145"/>
    </row>
    <row r="87" spans="1:72" s="13" customFormat="1" ht="70.7" customHeight="1" x14ac:dyDescent="0.2">
      <c r="A87" s="327" t="s">
        <v>158</v>
      </c>
      <c r="B87" s="328"/>
      <c r="C87" s="328"/>
      <c r="D87" s="329"/>
      <c r="E87" s="246" t="s">
        <v>180</v>
      </c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47"/>
      <c r="V87" s="247"/>
      <c r="W87" s="247"/>
      <c r="X87" s="247"/>
      <c r="Y87" s="247"/>
      <c r="Z87" s="247"/>
      <c r="AA87" s="247"/>
      <c r="AB87" s="247"/>
      <c r="AC87" s="247"/>
      <c r="AD87" s="247"/>
      <c r="AE87" s="247"/>
      <c r="AF87" s="247"/>
      <c r="AG87" s="247"/>
      <c r="AH87" s="247"/>
      <c r="AI87" s="247"/>
      <c r="AJ87" s="247"/>
      <c r="AK87" s="247"/>
      <c r="AL87" s="247"/>
      <c r="AM87" s="247"/>
      <c r="AN87" s="247"/>
      <c r="AO87" s="247"/>
      <c r="AP87" s="247"/>
      <c r="AQ87" s="247"/>
      <c r="AR87" s="247"/>
      <c r="AS87" s="247"/>
      <c r="AT87" s="247"/>
      <c r="AU87" s="247"/>
      <c r="AV87" s="247"/>
      <c r="AW87" s="247"/>
      <c r="AX87" s="247"/>
      <c r="AY87" s="247"/>
      <c r="AZ87" s="247"/>
      <c r="BA87" s="247"/>
      <c r="BB87" s="248"/>
      <c r="BC87" s="690" t="s">
        <v>320</v>
      </c>
      <c r="BD87" s="691"/>
      <c r="BE87" s="691"/>
      <c r="BF87" s="691"/>
      <c r="BG87" s="691"/>
      <c r="BH87" s="692"/>
      <c r="BI87" s="161"/>
      <c r="BJ87" s="161"/>
      <c r="BK87" s="161"/>
      <c r="BL87" s="145"/>
      <c r="BM87" s="145"/>
    </row>
    <row r="88" spans="1:72" s="13" customFormat="1" ht="53.85" customHeight="1" x14ac:dyDescent="0.2">
      <c r="A88" s="301" t="s">
        <v>162</v>
      </c>
      <c r="B88" s="302"/>
      <c r="C88" s="302"/>
      <c r="D88" s="303"/>
      <c r="E88" s="212" t="s">
        <v>181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4"/>
      <c r="BC88" s="324" t="s">
        <v>270</v>
      </c>
      <c r="BD88" s="325"/>
      <c r="BE88" s="325"/>
      <c r="BF88" s="325"/>
      <c r="BG88" s="325"/>
      <c r="BH88" s="326"/>
      <c r="BI88" s="161"/>
      <c r="BJ88" s="161"/>
      <c r="BK88" s="161"/>
      <c r="BL88" s="145"/>
      <c r="BM88" s="145"/>
    </row>
    <row r="89" spans="1:72" s="13" customFormat="1" ht="70.7" customHeight="1" x14ac:dyDescent="0.2">
      <c r="A89" s="301" t="s">
        <v>160</v>
      </c>
      <c r="B89" s="302"/>
      <c r="C89" s="302"/>
      <c r="D89" s="303"/>
      <c r="E89" s="212" t="s">
        <v>182</v>
      </c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4"/>
      <c r="BC89" s="324" t="s">
        <v>271</v>
      </c>
      <c r="BD89" s="325"/>
      <c r="BE89" s="325"/>
      <c r="BF89" s="325"/>
      <c r="BG89" s="325"/>
      <c r="BH89" s="326"/>
      <c r="BI89" s="161"/>
      <c r="BJ89" s="161"/>
      <c r="BK89" s="161"/>
      <c r="BL89" s="145"/>
      <c r="BM89" s="145"/>
    </row>
    <row r="90" spans="1:72" s="13" customFormat="1" ht="53.85" customHeight="1" x14ac:dyDescent="0.2">
      <c r="A90" s="301" t="s">
        <v>183</v>
      </c>
      <c r="B90" s="302"/>
      <c r="C90" s="302"/>
      <c r="D90" s="303"/>
      <c r="E90" s="212" t="s">
        <v>184</v>
      </c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4"/>
      <c r="BC90" s="687" t="s">
        <v>302</v>
      </c>
      <c r="BD90" s="688"/>
      <c r="BE90" s="688"/>
      <c r="BF90" s="688"/>
      <c r="BG90" s="688"/>
      <c r="BH90" s="689"/>
      <c r="BI90" s="161"/>
      <c r="BJ90" s="161"/>
      <c r="BK90" s="161"/>
      <c r="BL90" s="145"/>
      <c r="BM90" s="145"/>
    </row>
    <row r="91" spans="1:72" s="13" customFormat="1" ht="53.85" customHeight="1" x14ac:dyDescent="0.2">
      <c r="A91" s="321" t="s">
        <v>185</v>
      </c>
      <c r="B91" s="322"/>
      <c r="C91" s="322"/>
      <c r="D91" s="323"/>
      <c r="E91" s="212" t="s">
        <v>186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4"/>
      <c r="BC91" s="687" t="s">
        <v>319</v>
      </c>
      <c r="BD91" s="688"/>
      <c r="BE91" s="688"/>
      <c r="BF91" s="688"/>
      <c r="BG91" s="688"/>
      <c r="BH91" s="689"/>
      <c r="BI91" s="161"/>
      <c r="BJ91" s="161"/>
      <c r="BK91" s="161"/>
      <c r="BL91" s="145"/>
      <c r="BM91" s="145"/>
    </row>
    <row r="92" spans="1:72" s="13" customFormat="1" ht="70.7" customHeight="1" x14ac:dyDescent="0.2">
      <c r="A92" s="301" t="s">
        <v>187</v>
      </c>
      <c r="B92" s="302"/>
      <c r="C92" s="302"/>
      <c r="D92" s="303"/>
      <c r="E92" s="212" t="s">
        <v>188</v>
      </c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4"/>
      <c r="BC92" s="687" t="s">
        <v>319</v>
      </c>
      <c r="BD92" s="688"/>
      <c r="BE92" s="688"/>
      <c r="BF92" s="688"/>
      <c r="BG92" s="688"/>
      <c r="BH92" s="689"/>
      <c r="BI92" s="161"/>
      <c r="BJ92" s="161"/>
      <c r="BK92" s="161"/>
      <c r="BL92" s="145"/>
      <c r="BM92" s="145"/>
    </row>
    <row r="93" spans="1:72" s="13" customFormat="1" ht="53.85" customHeight="1" thickBot="1" x14ac:dyDescent="0.25">
      <c r="A93" s="360" t="s">
        <v>190</v>
      </c>
      <c r="B93" s="361"/>
      <c r="C93" s="361"/>
      <c r="D93" s="362"/>
      <c r="E93" s="249" t="s">
        <v>191</v>
      </c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50"/>
      <c r="AS93" s="250"/>
      <c r="AT93" s="250"/>
      <c r="AU93" s="250"/>
      <c r="AV93" s="250"/>
      <c r="AW93" s="250"/>
      <c r="AX93" s="250"/>
      <c r="AY93" s="250"/>
      <c r="AZ93" s="250"/>
      <c r="BA93" s="250"/>
      <c r="BB93" s="251"/>
      <c r="BC93" s="357" t="s">
        <v>261</v>
      </c>
      <c r="BD93" s="358"/>
      <c r="BE93" s="358"/>
      <c r="BF93" s="358"/>
      <c r="BG93" s="358"/>
      <c r="BH93" s="359"/>
      <c r="BI93" s="180"/>
      <c r="BJ93" s="180"/>
      <c r="BK93" s="180"/>
      <c r="BL93" s="155"/>
      <c r="BM93" s="155"/>
      <c r="BN93" s="30"/>
      <c r="BO93" s="30"/>
      <c r="BP93" s="30"/>
      <c r="BQ93" s="30"/>
      <c r="BR93" s="30"/>
      <c r="BS93" s="30"/>
      <c r="BT93" s="30"/>
    </row>
    <row r="94" spans="1:72" s="13" customFormat="1" ht="53.85" customHeight="1" x14ac:dyDescent="0.2">
      <c r="A94" s="236" t="s">
        <v>192</v>
      </c>
      <c r="B94" s="237"/>
      <c r="C94" s="237"/>
      <c r="D94" s="238"/>
      <c r="E94" s="246" t="s">
        <v>283</v>
      </c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247"/>
      <c r="Z94" s="247"/>
      <c r="AA94" s="247"/>
      <c r="AB94" s="247"/>
      <c r="AC94" s="247"/>
      <c r="AD94" s="247"/>
      <c r="AE94" s="247"/>
      <c r="AF94" s="247"/>
      <c r="AG94" s="247"/>
      <c r="AH94" s="247"/>
      <c r="AI94" s="247"/>
      <c r="AJ94" s="247"/>
      <c r="AK94" s="247"/>
      <c r="AL94" s="247"/>
      <c r="AM94" s="247"/>
      <c r="AN94" s="247"/>
      <c r="AO94" s="247"/>
      <c r="AP94" s="247"/>
      <c r="AQ94" s="247"/>
      <c r="AR94" s="247"/>
      <c r="AS94" s="247"/>
      <c r="AT94" s="247"/>
      <c r="AU94" s="247"/>
      <c r="AV94" s="247"/>
      <c r="AW94" s="247"/>
      <c r="AX94" s="247"/>
      <c r="AY94" s="247"/>
      <c r="AZ94" s="247"/>
      <c r="BA94" s="247"/>
      <c r="BB94" s="248"/>
      <c r="BC94" s="383" t="s">
        <v>193</v>
      </c>
      <c r="BD94" s="384"/>
      <c r="BE94" s="384"/>
      <c r="BF94" s="384"/>
      <c r="BG94" s="384"/>
      <c r="BH94" s="385"/>
      <c r="BI94" s="180"/>
      <c r="BJ94" s="180"/>
      <c r="BK94" s="180"/>
      <c r="BL94" s="155"/>
      <c r="BM94" s="155"/>
      <c r="BN94" s="30"/>
      <c r="BO94" s="30"/>
      <c r="BP94" s="30"/>
      <c r="BQ94" s="30"/>
      <c r="BR94" s="30"/>
      <c r="BS94" s="30"/>
    </row>
    <row r="95" spans="1:72" s="13" customFormat="1" ht="53.85" customHeight="1" x14ac:dyDescent="0.2">
      <c r="A95" s="236" t="s">
        <v>98</v>
      </c>
      <c r="B95" s="237"/>
      <c r="C95" s="237"/>
      <c r="D95" s="238"/>
      <c r="E95" s="212" t="s">
        <v>218</v>
      </c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4"/>
      <c r="BC95" s="298" t="s">
        <v>194</v>
      </c>
      <c r="BD95" s="299"/>
      <c r="BE95" s="299"/>
      <c r="BF95" s="299"/>
      <c r="BG95" s="299"/>
      <c r="BH95" s="300"/>
      <c r="BI95" s="180"/>
      <c r="BJ95" s="180"/>
      <c r="BK95" s="180"/>
      <c r="BL95" s="155"/>
      <c r="BM95" s="155"/>
    </row>
    <row r="96" spans="1:72" s="31" customFormat="1" ht="53.85" customHeight="1" x14ac:dyDescent="0.2">
      <c r="A96" s="301" t="s">
        <v>100</v>
      </c>
      <c r="B96" s="302"/>
      <c r="C96" s="302"/>
      <c r="D96" s="303"/>
      <c r="E96" s="212" t="s">
        <v>219</v>
      </c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4"/>
      <c r="BC96" s="233" t="s">
        <v>195</v>
      </c>
      <c r="BD96" s="234"/>
      <c r="BE96" s="234"/>
      <c r="BF96" s="234"/>
      <c r="BG96" s="234"/>
      <c r="BH96" s="235"/>
      <c r="BI96" s="180"/>
      <c r="BJ96" s="180"/>
      <c r="BK96" s="180"/>
      <c r="BL96" s="155"/>
      <c r="BM96" s="155"/>
    </row>
    <row r="97" spans="1:65" s="13" customFormat="1" ht="53.85" customHeight="1" x14ac:dyDescent="0.2">
      <c r="A97" s="236" t="s">
        <v>103</v>
      </c>
      <c r="B97" s="237"/>
      <c r="C97" s="237"/>
      <c r="D97" s="238"/>
      <c r="E97" s="212" t="s">
        <v>220</v>
      </c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4"/>
      <c r="BC97" s="233" t="s">
        <v>196</v>
      </c>
      <c r="BD97" s="234"/>
      <c r="BE97" s="234"/>
      <c r="BF97" s="234"/>
      <c r="BG97" s="234"/>
      <c r="BH97" s="235"/>
      <c r="BI97" s="180"/>
      <c r="BJ97" s="180"/>
      <c r="BK97" s="180"/>
      <c r="BL97" s="155"/>
      <c r="BM97" s="155"/>
    </row>
    <row r="98" spans="1:65" s="13" customFormat="1" ht="53.85" customHeight="1" thickBot="1" x14ac:dyDescent="0.25">
      <c r="A98" s="360" t="s">
        <v>105</v>
      </c>
      <c r="B98" s="361"/>
      <c r="C98" s="361"/>
      <c r="D98" s="362"/>
      <c r="E98" s="249" t="s">
        <v>221</v>
      </c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0"/>
      <c r="Y98" s="250"/>
      <c r="Z98" s="250"/>
      <c r="AA98" s="250"/>
      <c r="AB98" s="250"/>
      <c r="AC98" s="250"/>
      <c r="AD98" s="250"/>
      <c r="AE98" s="250"/>
      <c r="AF98" s="250"/>
      <c r="AG98" s="250"/>
      <c r="AH98" s="250"/>
      <c r="AI98" s="250"/>
      <c r="AJ98" s="250"/>
      <c r="AK98" s="250"/>
      <c r="AL98" s="250"/>
      <c r="AM98" s="250"/>
      <c r="AN98" s="250"/>
      <c r="AO98" s="250"/>
      <c r="AP98" s="250"/>
      <c r="AQ98" s="250"/>
      <c r="AR98" s="250"/>
      <c r="AS98" s="250"/>
      <c r="AT98" s="250"/>
      <c r="AU98" s="250"/>
      <c r="AV98" s="250"/>
      <c r="AW98" s="250"/>
      <c r="AX98" s="250"/>
      <c r="AY98" s="250"/>
      <c r="AZ98" s="250"/>
      <c r="BA98" s="250"/>
      <c r="BB98" s="251"/>
      <c r="BC98" s="278" t="s">
        <v>197</v>
      </c>
      <c r="BD98" s="279"/>
      <c r="BE98" s="279"/>
      <c r="BF98" s="279"/>
      <c r="BG98" s="279"/>
      <c r="BH98" s="280"/>
      <c r="BI98" s="180"/>
      <c r="BJ98" s="180"/>
      <c r="BK98" s="180"/>
      <c r="BL98" s="155"/>
      <c r="BM98" s="155"/>
    </row>
    <row r="99" spans="1:65" s="13" customFormat="1" ht="53.85" customHeight="1" x14ac:dyDescent="0.2">
      <c r="A99" s="236" t="s">
        <v>198</v>
      </c>
      <c r="B99" s="237"/>
      <c r="C99" s="237"/>
      <c r="D99" s="238"/>
      <c r="E99" s="246" t="s">
        <v>222</v>
      </c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7"/>
      <c r="Z99" s="247"/>
      <c r="AA99" s="247"/>
      <c r="AB99" s="247"/>
      <c r="AC99" s="247"/>
      <c r="AD99" s="247"/>
      <c r="AE99" s="247"/>
      <c r="AF99" s="247"/>
      <c r="AG99" s="247"/>
      <c r="AH99" s="247"/>
      <c r="AI99" s="247"/>
      <c r="AJ99" s="247"/>
      <c r="AK99" s="247"/>
      <c r="AL99" s="247"/>
      <c r="AM99" s="247"/>
      <c r="AN99" s="24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247"/>
      <c r="BA99" s="247"/>
      <c r="BB99" s="248"/>
      <c r="BC99" s="239" t="s">
        <v>189</v>
      </c>
      <c r="BD99" s="240"/>
      <c r="BE99" s="240"/>
      <c r="BF99" s="240"/>
      <c r="BG99" s="240"/>
      <c r="BH99" s="241"/>
      <c r="BI99" s="180"/>
      <c r="BJ99" s="180"/>
      <c r="BK99" s="180"/>
      <c r="BL99" s="155"/>
      <c r="BM99" s="155"/>
    </row>
    <row r="100" spans="1:65" s="13" customFormat="1" ht="70.7" customHeight="1" x14ac:dyDescent="0.2">
      <c r="A100" s="236" t="s">
        <v>111</v>
      </c>
      <c r="B100" s="237"/>
      <c r="C100" s="237"/>
      <c r="D100" s="238"/>
      <c r="E100" s="212" t="s">
        <v>223</v>
      </c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4"/>
      <c r="BC100" s="239" t="s">
        <v>273</v>
      </c>
      <c r="BD100" s="240"/>
      <c r="BE100" s="240"/>
      <c r="BF100" s="240"/>
      <c r="BG100" s="240"/>
      <c r="BH100" s="241"/>
      <c r="BI100" s="180"/>
      <c r="BJ100" s="180"/>
      <c r="BK100" s="180"/>
      <c r="BL100" s="155"/>
      <c r="BM100" s="155"/>
    </row>
    <row r="101" spans="1:65" s="13" customFormat="1" ht="53.85" customHeight="1" x14ac:dyDescent="0.2">
      <c r="A101" s="236" t="s">
        <v>113</v>
      </c>
      <c r="B101" s="237"/>
      <c r="C101" s="237"/>
      <c r="D101" s="238"/>
      <c r="E101" s="212" t="s">
        <v>224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4"/>
      <c r="BC101" s="233" t="s">
        <v>274</v>
      </c>
      <c r="BD101" s="234"/>
      <c r="BE101" s="234"/>
      <c r="BF101" s="234"/>
      <c r="BG101" s="234"/>
      <c r="BH101" s="235"/>
      <c r="BI101" s="180"/>
      <c r="BJ101" s="180"/>
      <c r="BK101" s="180"/>
      <c r="BL101" s="155"/>
      <c r="BM101" s="155"/>
    </row>
    <row r="102" spans="1:65" s="13" customFormat="1" ht="70.7" customHeight="1" x14ac:dyDescent="0.2">
      <c r="A102" s="236" t="s">
        <v>118</v>
      </c>
      <c r="B102" s="237"/>
      <c r="C102" s="237"/>
      <c r="D102" s="238"/>
      <c r="E102" s="212" t="s">
        <v>225</v>
      </c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4"/>
      <c r="BC102" s="298" t="s">
        <v>199</v>
      </c>
      <c r="BD102" s="299"/>
      <c r="BE102" s="299"/>
      <c r="BF102" s="299"/>
      <c r="BG102" s="299"/>
      <c r="BH102" s="300"/>
      <c r="BI102" s="180"/>
      <c r="BJ102" s="180"/>
      <c r="BK102" s="180"/>
      <c r="BL102" s="155"/>
      <c r="BM102" s="155"/>
    </row>
    <row r="103" spans="1:65" s="13" customFormat="1" ht="70.7" customHeight="1" x14ac:dyDescent="0.2">
      <c r="A103" s="236" t="s">
        <v>120</v>
      </c>
      <c r="B103" s="237"/>
      <c r="C103" s="237"/>
      <c r="D103" s="238"/>
      <c r="E103" s="212" t="s">
        <v>226</v>
      </c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4"/>
      <c r="BC103" s="233" t="s">
        <v>200</v>
      </c>
      <c r="BD103" s="234"/>
      <c r="BE103" s="234"/>
      <c r="BF103" s="234"/>
      <c r="BG103" s="234"/>
      <c r="BH103" s="235"/>
      <c r="BI103" s="180"/>
      <c r="BJ103" s="180"/>
      <c r="BK103" s="180"/>
      <c r="BL103" s="155"/>
      <c r="BM103" s="155"/>
    </row>
    <row r="104" spans="1:65" s="13" customFormat="1" ht="53.85" customHeight="1" x14ac:dyDescent="0.2">
      <c r="A104" s="236" t="s">
        <v>122</v>
      </c>
      <c r="B104" s="237"/>
      <c r="C104" s="237"/>
      <c r="D104" s="238"/>
      <c r="E104" s="212" t="s">
        <v>227</v>
      </c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4"/>
      <c r="BC104" s="233" t="s">
        <v>275</v>
      </c>
      <c r="BD104" s="234"/>
      <c r="BE104" s="234"/>
      <c r="BF104" s="234"/>
      <c r="BG104" s="234"/>
      <c r="BH104" s="235"/>
      <c r="BI104" s="180"/>
      <c r="BJ104" s="180"/>
      <c r="BK104" s="180"/>
      <c r="BL104" s="155"/>
      <c r="BM104" s="155"/>
    </row>
    <row r="105" spans="1:65" s="13" customFormat="1" ht="53.85" customHeight="1" x14ac:dyDescent="0.2">
      <c r="A105" s="236" t="s">
        <v>204</v>
      </c>
      <c r="B105" s="237"/>
      <c r="C105" s="237"/>
      <c r="D105" s="238"/>
      <c r="E105" s="212" t="s">
        <v>216</v>
      </c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4"/>
      <c r="BC105" s="233" t="s">
        <v>276</v>
      </c>
      <c r="BD105" s="234"/>
      <c r="BE105" s="234"/>
      <c r="BF105" s="234"/>
      <c r="BG105" s="234"/>
      <c r="BH105" s="235"/>
      <c r="BI105" s="180"/>
      <c r="BJ105" s="180"/>
      <c r="BK105" s="180"/>
      <c r="BL105" s="155"/>
      <c r="BM105" s="155"/>
    </row>
    <row r="106" spans="1:65" s="13" customFormat="1" ht="70.7" customHeight="1" x14ac:dyDescent="0.2">
      <c r="A106" s="236" t="s">
        <v>127</v>
      </c>
      <c r="B106" s="237"/>
      <c r="C106" s="237"/>
      <c r="D106" s="238"/>
      <c r="E106" s="212" t="s">
        <v>230</v>
      </c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4"/>
      <c r="BC106" s="233" t="s">
        <v>201</v>
      </c>
      <c r="BD106" s="234"/>
      <c r="BE106" s="234"/>
      <c r="BF106" s="234"/>
      <c r="BG106" s="234"/>
      <c r="BH106" s="235"/>
      <c r="BI106" s="180"/>
      <c r="BJ106" s="180"/>
      <c r="BK106" s="180"/>
      <c r="BL106" s="155"/>
      <c r="BM106" s="155"/>
    </row>
    <row r="107" spans="1:65" s="13" customFormat="1" ht="53.85" customHeight="1" x14ac:dyDescent="0.2">
      <c r="A107" s="295" t="s">
        <v>129</v>
      </c>
      <c r="B107" s="296"/>
      <c r="C107" s="296"/>
      <c r="D107" s="297"/>
      <c r="E107" s="212" t="s">
        <v>228</v>
      </c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4"/>
      <c r="BC107" s="298" t="s">
        <v>202</v>
      </c>
      <c r="BD107" s="299"/>
      <c r="BE107" s="299"/>
      <c r="BF107" s="299"/>
      <c r="BG107" s="299"/>
      <c r="BH107" s="300"/>
      <c r="BI107" s="180"/>
      <c r="BJ107" s="180"/>
      <c r="BK107" s="180"/>
      <c r="BL107" s="155"/>
      <c r="BM107" s="155"/>
    </row>
    <row r="108" spans="1:65" s="31" customFormat="1" ht="51" customHeight="1" x14ac:dyDescent="0.2">
      <c r="A108" s="301" t="s">
        <v>131</v>
      </c>
      <c r="B108" s="302"/>
      <c r="C108" s="302"/>
      <c r="D108" s="303"/>
      <c r="E108" s="212" t="s">
        <v>229</v>
      </c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4"/>
      <c r="BC108" s="233" t="s">
        <v>203</v>
      </c>
      <c r="BD108" s="234"/>
      <c r="BE108" s="234"/>
      <c r="BF108" s="234"/>
      <c r="BG108" s="234"/>
      <c r="BH108" s="235"/>
      <c r="BI108" s="180"/>
      <c r="BJ108" s="180"/>
      <c r="BK108" s="180"/>
      <c r="BL108" s="155"/>
      <c r="BM108" s="155"/>
    </row>
    <row r="109" spans="1:65" s="13" customFormat="1" ht="70.7" customHeight="1" x14ac:dyDescent="0.2">
      <c r="A109" s="236" t="s">
        <v>134</v>
      </c>
      <c r="B109" s="237"/>
      <c r="C109" s="237"/>
      <c r="D109" s="238"/>
      <c r="E109" s="212" t="s">
        <v>272</v>
      </c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4"/>
      <c r="BC109" s="233" t="s">
        <v>205</v>
      </c>
      <c r="BD109" s="234"/>
      <c r="BE109" s="234"/>
      <c r="BF109" s="234"/>
      <c r="BG109" s="234"/>
      <c r="BH109" s="235"/>
      <c r="BI109" s="180"/>
      <c r="BJ109" s="180"/>
      <c r="BK109" s="180"/>
      <c r="BL109" s="155"/>
      <c r="BM109" s="155"/>
    </row>
    <row r="110" spans="1:65" s="13" customFormat="1" ht="53.85" customHeight="1" x14ac:dyDescent="0.2">
      <c r="A110" s="236" t="s">
        <v>136</v>
      </c>
      <c r="B110" s="237"/>
      <c r="C110" s="237"/>
      <c r="D110" s="238"/>
      <c r="E110" s="212" t="s">
        <v>231</v>
      </c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4"/>
      <c r="BC110" s="233" t="s">
        <v>206</v>
      </c>
      <c r="BD110" s="234"/>
      <c r="BE110" s="234"/>
      <c r="BF110" s="234"/>
      <c r="BG110" s="234"/>
      <c r="BH110" s="235"/>
      <c r="BI110" s="180"/>
      <c r="BJ110" s="180"/>
      <c r="BK110" s="180"/>
      <c r="BL110" s="155"/>
      <c r="BM110" s="155"/>
    </row>
    <row r="111" spans="1:65" s="13" customFormat="1" ht="53.85" customHeight="1" x14ac:dyDescent="0.2">
      <c r="A111" s="236" t="s">
        <v>140</v>
      </c>
      <c r="B111" s="237"/>
      <c r="C111" s="237"/>
      <c r="D111" s="238"/>
      <c r="E111" s="212" t="s">
        <v>232</v>
      </c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4"/>
      <c r="BC111" s="233" t="s">
        <v>277</v>
      </c>
      <c r="BD111" s="234"/>
      <c r="BE111" s="234"/>
      <c r="BF111" s="234"/>
      <c r="BG111" s="234"/>
      <c r="BH111" s="235"/>
      <c r="BI111" s="180"/>
      <c r="BJ111" s="180"/>
      <c r="BK111" s="180"/>
      <c r="BL111" s="155"/>
      <c r="BM111" s="155"/>
    </row>
    <row r="112" spans="1:65" s="13" customFormat="1" ht="53.85" customHeight="1" x14ac:dyDescent="0.2">
      <c r="A112" s="236" t="s">
        <v>142</v>
      </c>
      <c r="B112" s="237"/>
      <c r="C112" s="237"/>
      <c r="D112" s="238"/>
      <c r="E112" s="212" t="s">
        <v>233</v>
      </c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4"/>
      <c r="BC112" s="233" t="s">
        <v>278</v>
      </c>
      <c r="BD112" s="234"/>
      <c r="BE112" s="234"/>
      <c r="BF112" s="234"/>
      <c r="BG112" s="234"/>
      <c r="BH112" s="235"/>
      <c r="BI112" s="180"/>
      <c r="BJ112" s="180"/>
      <c r="BK112" s="180"/>
      <c r="BL112" s="155"/>
      <c r="BM112" s="155"/>
    </row>
    <row r="113" spans="1:67" s="13" customFormat="1" ht="53.85" customHeight="1" thickBot="1" x14ac:dyDescent="0.25">
      <c r="A113" s="275" t="s">
        <v>144</v>
      </c>
      <c r="B113" s="276"/>
      <c r="C113" s="276"/>
      <c r="D113" s="277"/>
      <c r="E113" s="249" t="s">
        <v>234</v>
      </c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0"/>
      <c r="Y113" s="250"/>
      <c r="Z113" s="250"/>
      <c r="AA113" s="250"/>
      <c r="AB113" s="250"/>
      <c r="AC113" s="250"/>
      <c r="AD113" s="250"/>
      <c r="AE113" s="250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  <c r="AQ113" s="250"/>
      <c r="AR113" s="250"/>
      <c r="AS113" s="250"/>
      <c r="AT113" s="250"/>
      <c r="AU113" s="250"/>
      <c r="AV113" s="250"/>
      <c r="AW113" s="250"/>
      <c r="AX113" s="250"/>
      <c r="AY113" s="250"/>
      <c r="AZ113" s="250"/>
      <c r="BA113" s="250"/>
      <c r="BB113" s="251"/>
      <c r="BC113" s="278" t="s">
        <v>279</v>
      </c>
      <c r="BD113" s="279"/>
      <c r="BE113" s="279"/>
      <c r="BF113" s="279"/>
      <c r="BG113" s="279"/>
      <c r="BH113" s="280"/>
      <c r="BI113" s="180"/>
      <c r="BJ113" s="180"/>
      <c r="BK113" s="180"/>
      <c r="BL113" s="155"/>
      <c r="BM113" s="155"/>
    </row>
    <row r="114" spans="1:67" s="108" customFormat="1" ht="56.85" customHeight="1" x14ac:dyDescent="0.45">
      <c r="A114" s="51" t="s">
        <v>207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52"/>
      <c r="S114" s="52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190"/>
      <c r="AG114" s="35"/>
      <c r="AH114" s="35"/>
      <c r="AI114" s="307" t="s">
        <v>207</v>
      </c>
      <c r="AJ114" s="307"/>
      <c r="AK114" s="307"/>
      <c r="AL114" s="307"/>
      <c r="AM114" s="307"/>
      <c r="AN114" s="307"/>
      <c r="AO114" s="307"/>
      <c r="AP114" s="307"/>
      <c r="AQ114" s="307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170">
        <f t="shared" ref="BI114:BI122" si="8">SUM(X114:AE114)</f>
        <v>0</v>
      </c>
      <c r="BJ114" s="178"/>
      <c r="BK114" s="178"/>
      <c r="BL114" s="153"/>
      <c r="BM114" s="153"/>
    </row>
    <row r="115" spans="1:67" s="108" customFormat="1" ht="43.5" customHeight="1" x14ac:dyDescent="0.45">
      <c r="A115" s="308" t="s">
        <v>264</v>
      </c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53"/>
      <c r="Z115" s="53"/>
      <c r="AA115" s="53"/>
      <c r="AB115" s="53"/>
      <c r="AC115" s="53"/>
      <c r="AD115" s="35"/>
      <c r="AE115" s="190"/>
      <c r="AF115" s="35"/>
      <c r="AG115" s="35"/>
      <c r="AH115" s="35"/>
      <c r="AI115" s="292" t="s">
        <v>211</v>
      </c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170">
        <f t="shared" si="8"/>
        <v>0</v>
      </c>
      <c r="BJ115" s="178"/>
      <c r="BK115" s="178"/>
      <c r="BL115" s="153"/>
      <c r="BM115" s="153"/>
    </row>
    <row r="116" spans="1:67" s="108" customFormat="1" ht="40.5" customHeight="1" x14ac:dyDescent="0.45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53"/>
      <c r="Z116" s="53"/>
      <c r="AA116" s="53"/>
      <c r="AB116" s="53"/>
      <c r="AC116" s="53"/>
      <c r="AD116" s="35"/>
      <c r="AE116" s="190"/>
      <c r="AF116" s="35"/>
      <c r="AG116" s="35"/>
      <c r="AH116" s="35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170">
        <f t="shared" si="8"/>
        <v>0</v>
      </c>
      <c r="BJ116" s="178"/>
      <c r="BK116" s="178"/>
      <c r="BL116" s="153"/>
      <c r="BM116" s="153"/>
    </row>
    <row r="117" spans="1:67" s="108" customFormat="1" ht="43.5" customHeight="1" x14ac:dyDescent="0.45">
      <c r="A117" s="293"/>
      <c r="B117" s="293"/>
      <c r="C117" s="293"/>
      <c r="D117" s="293"/>
      <c r="E117" s="293"/>
      <c r="F117" s="293"/>
      <c r="G117" s="293"/>
      <c r="H117" s="294" t="s">
        <v>210</v>
      </c>
      <c r="I117" s="294"/>
      <c r="J117" s="294"/>
      <c r="K117" s="294"/>
      <c r="L117" s="294"/>
      <c r="M117" s="294"/>
      <c r="N117" s="294"/>
      <c r="O117" s="294"/>
      <c r="P117" s="294"/>
      <c r="Q117" s="294"/>
      <c r="R117" s="54"/>
      <c r="S117" s="54"/>
      <c r="T117" s="54"/>
      <c r="U117" s="54"/>
      <c r="V117" s="35"/>
      <c r="W117" s="35"/>
      <c r="X117" s="35"/>
      <c r="Y117" s="35"/>
      <c r="Z117" s="35"/>
      <c r="AA117" s="35"/>
      <c r="AB117" s="35"/>
      <c r="AC117" s="35"/>
      <c r="AD117" s="35"/>
      <c r="AE117" s="190"/>
      <c r="AF117" s="35"/>
      <c r="AG117" s="35"/>
      <c r="AH117" s="35"/>
      <c r="AI117" s="187"/>
      <c r="AJ117" s="55"/>
      <c r="AK117" s="55"/>
      <c r="AL117" s="55"/>
      <c r="AM117" s="55"/>
      <c r="AN117" s="55"/>
      <c r="AO117" s="55"/>
      <c r="AP117" s="309" t="s">
        <v>213</v>
      </c>
      <c r="AQ117" s="309"/>
      <c r="AR117" s="309"/>
      <c r="AS117" s="309"/>
      <c r="AT117" s="309"/>
      <c r="AU117" s="309"/>
      <c r="AV117" s="309"/>
      <c r="AW117" s="309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35"/>
      <c r="BI117" s="170">
        <f t="shared" si="8"/>
        <v>0</v>
      </c>
      <c r="BJ117" s="178"/>
      <c r="BK117" s="178"/>
      <c r="BL117" s="153"/>
      <c r="BM117" s="153"/>
    </row>
    <row r="118" spans="1:67" s="108" customFormat="1" ht="47.25" customHeight="1" x14ac:dyDescent="0.5">
      <c r="A118" s="310"/>
      <c r="B118" s="310"/>
      <c r="C118" s="310"/>
      <c r="D118" s="310"/>
      <c r="E118" s="310"/>
      <c r="F118" s="310"/>
      <c r="G118" s="310"/>
      <c r="H118" s="291" t="s">
        <v>311</v>
      </c>
      <c r="I118" s="291"/>
      <c r="J118" s="291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190"/>
      <c r="AF118" s="35"/>
      <c r="AG118" s="35"/>
      <c r="AH118" s="35"/>
      <c r="AI118" s="290" t="s">
        <v>8</v>
      </c>
      <c r="AJ118" s="290"/>
      <c r="AK118" s="290"/>
      <c r="AL118" s="290"/>
      <c r="AM118" s="290"/>
      <c r="AN118" s="290"/>
      <c r="AO118" s="290"/>
      <c r="AP118" s="291" t="s">
        <v>311</v>
      </c>
      <c r="AQ118" s="291"/>
      <c r="AR118" s="291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35"/>
      <c r="BH118" s="35"/>
      <c r="BI118" s="170">
        <f t="shared" si="8"/>
        <v>0</v>
      </c>
      <c r="BJ118" s="178"/>
      <c r="BK118" s="178"/>
      <c r="BL118" s="153"/>
      <c r="BM118" s="153"/>
    </row>
    <row r="119" spans="1:67" s="99" customFormat="1" ht="28.35" customHeight="1" x14ac:dyDescent="0.55000000000000004">
      <c r="C119" s="1"/>
      <c r="D119" s="1"/>
      <c r="E119" s="1"/>
      <c r="F119" s="1"/>
      <c r="G119" s="1"/>
      <c r="H119" s="1"/>
      <c r="I119" s="1"/>
      <c r="J119" s="1"/>
      <c r="K119" s="1"/>
      <c r="L119" s="1"/>
      <c r="R119" s="100"/>
      <c r="S119" s="100"/>
      <c r="AA119" s="104"/>
      <c r="BD119" s="101"/>
      <c r="BE119" s="101"/>
      <c r="BF119" s="101"/>
      <c r="BG119" s="101"/>
      <c r="BH119" s="101"/>
      <c r="BI119" s="170">
        <f t="shared" si="8"/>
        <v>0</v>
      </c>
      <c r="BJ119" s="178"/>
      <c r="BK119" s="178"/>
      <c r="BL119" s="153"/>
      <c r="BM119" s="153"/>
    </row>
    <row r="120" spans="1:67" ht="27" customHeight="1" x14ac:dyDescent="0.5">
      <c r="S120" s="56"/>
      <c r="T120" s="56"/>
      <c r="U120" s="56"/>
      <c r="V120" s="56"/>
      <c r="W120" s="56"/>
      <c r="X120" s="56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BI120" s="170">
        <f t="shared" si="8"/>
        <v>0</v>
      </c>
    </row>
    <row r="121" spans="1:67" s="61" customFormat="1" ht="48.75" customHeight="1" x14ac:dyDescent="0.5">
      <c r="A121" s="58" t="s">
        <v>263</v>
      </c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60"/>
      <c r="S121" s="60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191"/>
      <c r="BE121" s="191"/>
      <c r="BF121" s="191"/>
      <c r="BG121" s="191"/>
      <c r="BH121" s="191"/>
      <c r="BI121" s="170">
        <f t="shared" si="8"/>
        <v>0</v>
      </c>
      <c r="BJ121" s="202"/>
      <c r="BK121" s="202"/>
      <c r="BL121" s="203"/>
      <c r="BM121" s="203"/>
    </row>
    <row r="122" spans="1:67" s="61" customFormat="1" ht="26.25" customHeight="1" thickBot="1" x14ac:dyDescent="0.55000000000000004">
      <c r="A122" s="58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60"/>
      <c r="S122" s="60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191"/>
      <c r="BE122" s="191"/>
      <c r="BF122" s="191"/>
      <c r="BG122" s="191"/>
      <c r="BH122" s="191"/>
      <c r="BI122" s="170">
        <f t="shared" si="8"/>
        <v>0</v>
      </c>
      <c r="BJ122" s="202"/>
      <c r="BK122" s="202"/>
      <c r="BL122" s="203"/>
      <c r="BM122" s="203"/>
    </row>
    <row r="123" spans="1:67" s="13" customFormat="1" ht="103.5" customHeight="1" thickBot="1" x14ac:dyDescent="0.25">
      <c r="A123" s="282" t="s">
        <v>177</v>
      </c>
      <c r="B123" s="283"/>
      <c r="C123" s="283"/>
      <c r="D123" s="284"/>
      <c r="E123" s="285" t="s">
        <v>178</v>
      </c>
      <c r="F123" s="286"/>
      <c r="G123" s="286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286"/>
      <c r="AI123" s="286"/>
      <c r="AJ123" s="286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6"/>
      <c r="AU123" s="286"/>
      <c r="AV123" s="286"/>
      <c r="AW123" s="286"/>
      <c r="AX123" s="286"/>
      <c r="AY123" s="286"/>
      <c r="AZ123" s="286"/>
      <c r="BA123" s="286"/>
      <c r="BB123" s="287"/>
      <c r="BC123" s="282" t="s">
        <v>179</v>
      </c>
      <c r="BD123" s="283"/>
      <c r="BE123" s="283"/>
      <c r="BF123" s="283"/>
      <c r="BG123" s="283"/>
      <c r="BH123" s="284"/>
      <c r="BI123" s="161"/>
      <c r="BJ123" s="161"/>
      <c r="BK123" s="161"/>
      <c r="BL123" s="145"/>
      <c r="BM123" s="145"/>
    </row>
    <row r="124" spans="1:67" s="13" customFormat="1" ht="70.7" customHeight="1" x14ac:dyDescent="0.2">
      <c r="A124" s="236" t="s">
        <v>147</v>
      </c>
      <c r="B124" s="237"/>
      <c r="C124" s="237"/>
      <c r="D124" s="238"/>
      <c r="E124" s="212" t="s">
        <v>235</v>
      </c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4"/>
      <c r="BC124" s="233" t="s">
        <v>280</v>
      </c>
      <c r="BD124" s="234"/>
      <c r="BE124" s="234"/>
      <c r="BF124" s="234"/>
      <c r="BG124" s="234"/>
      <c r="BH124" s="235"/>
      <c r="BI124" s="180"/>
      <c r="BJ124" s="180"/>
      <c r="BK124" s="180"/>
      <c r="BL124" s="155"/>
      <c r="BM124" s="155"/>
    </row>
    <row r="125" spans="1:67" s="13" customFormat="1" ht="53.85" customHeight="1" x14ac:dyDescent="0.2">
      <c r="A125" s="301" t="s">
        <v>149</v>
      </c>
      <c r="B125" s="302"/>
      <c r="C125" s="302"/>
      <c r="D125" s="303"/>
      <c r="E125" s="212" t="s">
        <v>284</v>
      </c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4"/>
      <c r="BC125" s="233" t="s">
        <v>281</v>
      </c>
      <c r="BD125" s="234"/>
      <c r="BE125" s="234"/>
      <c r="BF125" s="234"/>
      <c r="BG125" s="234"/>
      <c r="BH125" s="235"/>
      <c r="BI125" s="180"/>
      <c r="BJ125" s="180"/>
      <c r="BK125" s="180"/>
      <c r="BL125" s="155"/>
      <c r="BM125" s="155"/>
    </row>
    <row r="126" spans="1:67" s="13" customFormat="1" ht="53.85" customHeight="1" thickBot="1" x14ac:dyDescent="0.25">
      <c r="A126" s="236" t="s">
        <v>151</v>
      </c>
      <c r="B126" s="237"/>
      <c r="C126" s="237"/>
      <c r="D126" s="238"/>
      <c r="E126" s="249" t="s">
        <v>236</v>
      </c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250"/>
      <c r="S126" s="250"/>
      <c r="T126" s="250"/>
      <c r="U126" s="250"/>
      <c r="V126" s="250"/>
      <c r="W126" s="250"/>
      <c r="X126" s="250"/>
      <c r="Y126" s="250"/>
      <c r="Z126" s="250"/>
      <c r="AA126" s="250"/>
      <c r="AB126" s="250"/>
      <c r="AC126" s="250"/>
      <c r="AD126" s="250"/>
      <c r="AE126" s="250"/>
      <c r="AF126" s="250"/>
      <c r="AG126" s="250"/>
      <c r="AH126" s="250"/>
      <c r="AI126" s="250"/>
      <c r="AJ126" s="250"/>
      <c r="AK126" s="250"/>
      <c r="AL126" s="250"/>
      <c r="AM126" s="250"/>
      <c r="AN126" s="250"/>
      <c r="AO126" s="250"/>
      <c r="AP126" s="250"/>
      <c r="AQ126" s="250"/>
      <c r="AR126" s="250"/>
      <c r="AS126" s="250"/>
      <c r="AT126" s="250"/>
      <c r="AU126" s="250"/>
      <c r="AV126" s="250"/>
      <c r="AW126" s="250"/>
      <c r="AX126" s="250"/>
      <c r="AY126" s="250"/>
      <c r="AZ126" s="250"/>
      <c r="BA126" s="250"/>
      <c r="BB126" s="251"/>
      <c r="BC126" s="272" t="s">
        <v>282</v>
      </c>
      <c r="BD126" s="273"/>
      <c r="BE126" s="273"/>
      <c r="BF126" s="273"/>
      <c r="BG126" s="273"/>
      <c r="BH126" s="274"/>
      <c r="BI126" s="180"/>
      <c r="BJ126" s="180"/>
      <c r="BK126" s="180"/>
      <c r="BL126" s="155"/>
      <c r="BM126" s="155"/>
    </row>
    <row r="127" spans="1:67" s="6" customFormat="1" ht="66.75" customHeight="1" x14ac:dyDescent="0.5">
      <c r="A127" s="288" t="s">
        <v>255</v>
      </c>
      <c r="B127" s="288"/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181"/>
      <c r="BJ127" s="181"/>
      <c r="BK127" s="181"/>
      <c r="BL127" s="156"/>
      <c r="BM127" s="156"/>
      <c r="BN127" s="63"/>
      <c r="BO127" s="64"/>
    </row>
    <row r="128" spans="1:67" ht="6.75" customHeight="1" x14ac:dyDescent="0.5">
      <c r="A128" s="135"/>
      <c r="B128" s="135"/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81"/>
      <c r="BJ128" s="181"/>
      <c r="BK128" s="181"/>
      <c r="BL128" s="156"/>
      <c r="BM128" s="156"/>
      <c r="BN128" s="65"/>
    </row>
    <row r="129" spans="1:66" ht="88.5" customHeight="1" x14ac:dyDescent="0.5">
      <c r="A129" s="289" t="s">
        <v>285</v>
      </c>
      <c r="B129" s="289"/>
      <c r="C129" s="289"/>
      <c r="D129" s="289"/>
      <c r="E129" s="289"/>
      <c r="F129" s="289"/>
      <c r="G129" s="289"/>
      <c r="H129" s="289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  <c r="AL129" s="289"/>
      <c r="AM129" s="289"/>
      <c r="AN129" s="28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  <c r="BA129" s="289"/>
      <c r="BB129" s="289"/>
      <c r="BC129" s="289"/>
      <c r="BD129" s="289"/>
      <c r="BE129" s="289"/>
      <c r="BF129" s="289"/>
      <c r="BG129" s="289"/>
      <c r="BH129" s="289"/>
      <c r="BI129" s="204"/>
      <c r="BJ129" s="204"/>
      <c r="BK129" s="204"/>
      <c r="BL129" s="205"/>
      <c r="BM129" s="205"/>
    </row>
    <row r="130" spans="1:66" s="200" customFormat="1" ht="51.75" customHeight="1" x14ac:dyDescent="0.5">
      <c r="A130" s="211" t="s">
        <v>317</v>
      </c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06"/>
      <c r="BJ130" s="88"/>
      <c r="BK130" s="207"/>
      <c r="BL130" s="207"/>
      <c r="BM130" s="208"/>
      <c r="BN130" s="199"/>
    </row>
    <row r="131" spans="1:66" s="70" customFormat="1" ht="81.75" customHeight="1" x14ac:dyDescent="0.5">
      <c r="A131" s="66" t="s">
        <v>207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8"/>
      <c r="S131" s="68"/>
      <c r="T131" s="67"/>
      <c r="U131" s="67"/>
      <c r="V131" s="67"/>
      <c r="W131" s="67"/>
      <c r="X131" s="67"/>
      <c r="Y131" s="67"/>
      <c r="Z131" s="67"/>
      <c r="AA131" s="59"/>
      <c r="AB131" s="59"/>
      <c r="AC131" s="59"/>
      <c r="AD131" s="69" t="s">
        <v>207</v>
      </c>
      <c r="AE131" s="69"/>
      <c r="AF131" s="69"/>
      <c r="AG131" s="69"/>
      <c r="AH131" s="69"/>
      <c r="AI131" s="69"/>
      <c r="AJ131" s="69"/>
      <c r="AK131" s="69"/>
      <c r="AL131" s="69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59"/>
      <c r="BE131" s="191"/>
      <c r="BF131" s="191"/>
      <c r="BG131" s="191"/>
      <c r="BH131" s="59"/>
      <c r="BI131" s="59"/>
      <c r="BJ131" s="59"/>
      <c r="BK131" s="59"/>
      <c r="BL131" s="59"/>
      <c r="BM131" s="59"/>
    </row>
    <row r="132" spans="1:66" s="37" customFormat="1" ht="70.5" customHeight="1" x14ac:dyDescent="0.45">
      <c r="A132" s="294" t="s">
        <v>208</v>
      </c>
      <c r="B132" s="294"/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108"/>
      <c r="AB132" s="108"/>
      <c r="AC132" s="108"/>
      <c r="AD132" s="242" t="s">
        <v>298</v>
      </c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42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108"/>
      <c r="BJ132" s="108"/>
      <c r="BK132" s="108"/>
      <c r="BL132" s="108"/>
      <c r="BM132" s="108"/>
    </row>
    <row r="133" spans="1:66" s="37" customFormat="1" ht="66" customHeight="1" x14ac:dyDescent="0.5">
      <c r="A133" s="71"/>
      <c r="B133" s="71"/>
      <c r="C133" s="71"/>
      <c r="D133" s="71"/>
      <c r="E133" s="71"/>
      <c r="F133" s="71"/>
      <c r="G133" s="71"/>
      <c r="H133" s="661" t="s">
        <v>209</v>
      </c>
      <c r="I133" s="661"/>
      <c r="J133" s="661"/>
      <c r="K133" s="661"/>
      <c r="L133" s="661"/>
      <c r="M133" s="661"/>
      <c r="N133" s="661"/>
      <c r="O133" s="661"/>
      <c r="P133" s="72"/>
      <c r="Q133" s="72"/>
      <c r="R133" s="72"/>
      <c r="S133" s="53"/>
      <c r="T133" s="53"/>
      <c r="U133" s="53"/>
      <c r="V133" s="53"/>
      <c r="W133" s="53"/>
      <c r="X133" s="53"/>
      <c r="Y133" s="53"/>
      <c r="Z133" s="53"/>
      <c r="AA133" s="108"/>
      <c r="AB133" s="108"/>
      <c r="AC133" s="108"/>
      <c r="AD133" s="73"/>
      <c r="AE133" s="73"/>
      <c r="AF133" s="73"/>
      <c r="AG133" s="73"/>
      <c r="AH133" s="73"/>
      <c r="AI133" s="73"/>
      <c r="AJ133" s="73"/>
      <c r="AK133" s="657" t="s">
        <v>210</v>
      </c>
      <c r="AL133" s="657"/>
      <c r="AM133" s="657"/>
      <c r="AN133" s="657"/>
      <c r="AO133" s="657"/>
      <c r="AP133" s="657"/>
      <c r="AQ133" s="657"/>
      <c r="AR133" s="657"/>
      <c r="AS133" s="657"/>
      <c r="AT133" s="74"/>
      <c r="AU133" s="75"/>
      <c r="AV133" s="75"/>
      <c r="AW133" s="75"/>
      <c r="AX133" s="75"/>
      <c r="AY133" s="67"/>
      <c r="AZ133" s="67"/>
      <c r="BA133" s="67"/>
      <c r="BB133" s="67"/>
      <c r="BC133" s="67"/>
      <c r="BD133" s="59"/>
      <c r="BE133" s="108"/>
      <c r="BF133" s="108"/>
      <c r="BG133" s="108"/>
      <c r="BH133" s="108"/>
      <c r="BI133" s="108"/>
      <c r="BJ133" s="108"/>
      <c r="BK133" s="108"/>
      <c r="BL133" s="108"/>
      <c r="BM133" s="108"/>
    </row>
    <row r="134" spans="1:66" s="37" customFormat="1" ht="55.5" customHeight="1" x14ac:dyDescent="0.5">
      <c r="A134" s="197"/>
      <c r="B134" s="76"/>
      <c r="C134" s="185" t="s">
        <v>8</v>
      </c>
      <c r="D134" s="185"/>
      <c r="E134" s="185"/>
      <c r="F134" s="76"/>
      <c r="G134" s="76"/>
      <c r="H134" s="662">
        <v>2022</v>
      </c>
      <c r="I134" s="662"/>
      <c r="J134" s="662"/>
      <c r="K134" s="662"/>
      <c r="L134" s="77"/>
      <c r="M134" s="59"/>
      <c r="N134" s="67"/>
      <c r="O134" s="67"/>
      <c r="P134" s="67"/>
      <c r="Q134" s="67"/>
      <c r="R134" s="68"/>
      <c r="S134" s="68"/>
      <c r="T134" s="67"/>
      <c r="U134" s="67"/>
      <c r="V134" s="67"/>
      <c r="W134" s="67"/>
      <c r="X134" s="67"/>
      <c r="Y134" s="67"/>
      <c r="Z134" s="67"/>
      <c r="AA134" s="108"/>
      <c r="AB134" s="108"/>
      <c r="AC134" s="108"/>
      <c r="AD134" s="78"/>
      <c r="AE134" s="78"/>
      <c r="AF134" s="78"/>
      <c r="AG134" s="78"/>
      <c r="AH134" s="78"/>
      <c r="AI134" s="78"/>
      <c r="AJ134" s="78"/>
      <c r="AK134" s="658">
        <v>2022</v>
      </c>
      <c r="AL134" s="658"/>
      <c r="AM134" s="658"/>
      <c r="AN134" s="658"/>
      <c r="AO134" s="658"/>
      <c r="AP134" s="658"/>
      <c r="AQ134" s="77"/>
      <c r="AR134" s="77"/>
      <c r="AS134" s="7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59"/>
      <c r="BE134" s="108"/>
      <c r="BF134" s="108"/>
      <c r="BG134" s="108"/>
      <c r="BH134" s="108"/>
      <c r="BI134" s="108"/>
      <c r="BJ134" s="108"/>
      <c r="BK134" s="108"/>
      <c r="BL134" s="108"/>
      <c r="BM134" s="108"/>
    </row>
    <row r="135" spans="1:66" s="37" customFormat="1" ht="32.25" customHeight="1" x14ac:dyDescent="0.5">
      <c r="A135" s="79"/>
      <c r="B135" s="80"/>
      <c r="C135" s="80"/>
      <c r="D135" s="80"/>
      <c r="E135" s="80"/>
      <c r="F135" s="80"/>
      <c r="G135" s="67"/>
      <c r="H135" s="80"/>
      <c r="I135" s="67"/>
      <c r="J135" s="67"/>
      <c r="K135" s="67"/>
      <c r="L135" s="67"/>
      <c r="M135" s="67"/>
      <c r="N135" s="67"/>
      <c r="O135" s="67"/>
      <c r="P135" s="67"/>
      <c r="Q135" s="67"/>
      <c r="R135" s="68"/>
      <c r="S135" s="68"/>
      <c r="T135" s="67"/>
      <c r="U135" s="67"/>
      <c r="V135" s="67"/>
      <c r="W135" s="67"/>
      <c r="X135" s="67"/>
      <c r="Y135" s="67"/>
      <c r="Z135" s="67"/>
      <c r="AA135" s="108"/>
      <c r="AB135" s="108"/>
      <c r="AC135" s="108"/>
      <c r="AD135" s="67"/>
      <c r="AE135" s="80"/>
      <c r="AF135" s="80"/>
      <c r="AG135" s="80"/>
      <c r="AH135" s="80"/>
      <c r="AI135" s="80"/>
      <c r="AJ135" s="80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59"/>
      <c r="BE135" s="108"/>
      <c r="BF135" s="108"/>
      <c r="BG135" s="108"/>
      <c r="BH135" s="108"/>
      <c r="BI135" s="108"/>
      <c r="BJ135" s="108"/>
      <c r="BK135" s="108"/>
      <c r="BL135" s="108"/>
      <c r="BM135" s="108"/>
    </row>
    <row r="136" spans="1:66" s="37" customFormat="1" ht="108" customHeight="1" x14ac:dyDescent="0.5">
      <c r="A136" s="657" t="s">
        <v>265</v>
      </c>
      <c r="B136" s="657"/>
      <c r="C136" s="657"/>
      <c r="D136" s="657"/>
      <c r="E136" s="657"/>
      <c r="F136" s="657"/>
      <c r="G136" s="657"/>
      <c r="H136" s="657"/>
      <c r="I136" s="657"/>
      <c r="J136" s="657"/>
      <c r="K136" s="657"/>
      <c r="L136" s="657"/>
      <c r="M136" s="657"/>
      <c r="N136" s="657"/>
      <c r="O136" s="657"/>
      <c r="P136" s="657"/>
      <c r="Q136" s="657"/>
      <c r="R136" s="657"/>
      <c r="S136" s="657"/>
      <c r="T136" s="657"/>
      <c r="U136" s="657"/>
      <c r="V136" s="657"/>
      <c r="W136" s="657"/>
      <c r="X136" s="657"/>
      <c r="Y136" s="657"/>
      <c r="Z136" s="657"/>
      <c r="AA136" s="108"/>
      <c r="AB136" s="108"/>
      <c r="AC136" s="108"/>
      <c r="AD136" s="242" t="s">
        <v>297</v>
      </c>
      <c r="AE136" s="242"/>
      <c r="AF136" s="242"/>
      <c r="AG136" s="242"/>
      <c r="AH136" s="242"/>
      <c r="AI136" s="242"/>
      <c r="AJ136" s="242"/>
      <c r="AK136" s="242"/>
      <c r="AL136" s="242"/>
      <c r="AM136" s="242"/>
      <c r="AN136" s="242"/>
      <c r="AO136" s="242"/>
      <c r="AP136" s="242"/>
      <c r="AQ136" s="242"/>
      <c r="AR136" s="242"/>
      <c r="AS136" s="242"/>
      <c r="AT136" s="242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108"/>
      <c r="BJ136" s="108"/>
      <c r="BK136" s="108"/>
      <c r="BL136" s="108"/>
      <c r="BM136" s="108"/>
    </row>
    <row r="137" spans="1:66" s="37" customFormat="1" ht="48" customHeight="1" x14ac:dyDescent="0.45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108"/>
      <c r="AB137" s="108"/>
      <c r="AC137" s="108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108"/>
      <c r="BI137" s="108"/>
      <c r="BJ137" s="108"/>
      <c r="BK137" s="108"/>
      <c r="BL137" s="108"/>
      <c r="BM137" s="108"/>
    </row>
    <row r="138" spans="1:66" s="37" customFormat="1" ht="45.75" customHeight="1" x14ac:dyDescent="0.5">
      <c r="A138" s="73"/>
      <c r="B138" s="73"/>
      <c r="C138" s="73"/>
      <c r="D138" s="73"/>
      <c r="E138" s="73"/>
      <c r="F138" s="73"/>
      <c r="G138" s="73"/>
      <c r="H138" s="663" t="s">
        <v>212</v>
      </c>
      <c r="I138" s="663"/>
      <c r="J138" s="663"/>
      <c r="K138" s="663"/>
      <c r="L138" s="663"/>
      <c r="M138" s="663"/>
      <c r="N138" s="81"/>
      <c r="O138" s="81"/>
      <c r="P138" s="81"/>
      <c r="Q138" s="81"/>
      <c r="R138" s="81"/>
      <c r="S138" s="74"/>
      <c r="T138" s="74"/>
      <c r="U138" s="74"/>
      <c r="V138" s="74"/>
      <c r="W138" s="74"/>
      <c r="X138" s="74"/>
      <c r="Y138" s="74"/>
      <c r="Z138" s="74"/>
      <c r="AA138" s="108"/>
      <c r="AB138" s="108"/>
      <c r="AC138" s="108"/>
      <c r="AD138" s="73"/>
      <c r="AE138" s="73"/>
      <c r="AF138" s="73"/>
      <c r="AG138" s="73"/>
      <c r="AH138" s="73"/>
      <c r="AI138" s="73"/>
      <c r="AJ138" s="73"/>
      <c r="AK138" s="657" t="s">
        <v>213</v>
      </c>
      <c r="AL138" s="657"/>
      <c r="AM138" s="657"/>
      <c r="AN138" s="657"/>
      <c r="AO138" s="657"/>
      <c r="AP138" s="657"/>
      <c r="AQ138" s="657"/>
      <c r="AR138" s="657"/>
      <c r="AS138" s="74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59"/>
      <c r="BE138" s="108"/>
      <c r="BF138" s="108"/>
      <c r="BG138" s="108"/>
      <c r="BH138" s="108"/>
      <c r="BI138" s="108"/>
      <c r="BJ138" s="108"/>
      <c r="BK138" s="108"/>
      <c r="BL138" s="108"/>
      <c r="BM138" s="108"/>
    </row>
    <row r="139" spans="1:66" s="37" customFormat="1" ht="54" customHeight="1" x14ac:dyDescent="0.5">
      <c r="A139" s="197"/>
      <c r="B139" s="76"/>
      <c r="C139" s="185" t="s">
        <v>8</v>
      </c>
      <c r="D139" s="185"/>
      <c r="E139" s="197"/>
      <c r="F139" s="76"/>
      <c r="G139" s="76"/>
      <c r="H139" s="662">
        <v>2022</v>
      </c>
      <c r="I139" s="662"/>
      <c r="J139" s="662"/>
      <c r="K139" s="662"/>
      <c r="L139" s="82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108"/>
      <c r="AB139" s="108"/>
      <c r="AC139" s="108"/>
      <c r="AD139" s="197"/>
      <c r="AE139" s="78"/>
      <c r="AF139" s="659" t="s">
        <v>8</v>
      </c>
      <c r="AG139" s="659"/>
      <c r="AH139" s="78"/>
      <c r="AI139" s="78"/>
      <c r="AJ139" s="78"/>
      <c r="AK139" s="658">
        <v>2022</v>
      </c>
      <c r="AL139" s="658"/>
      <c r="AM139" s="658"/>
      <c r="AN139" s="658"/>
      <c r="AO139" s="77"/>
      <c r="AP139" s="77"/>
      <c r="AQ139" s="77"/>
      <c r="AR139" s="77"/>
      <c r="AS139" s="77"/>
      <c r="AT139" s="75"/>
      <c r="AU139" s="75"/>
      <c r="AV139" s="75"/>
      <c r="AW139" s="75"/>
      <c r="AX139" s="75"/>
      <c r="AY139" s="75"/>
      <c r="AZ139" s="75"/>
      <c r="BA139" s="75"/>
      <c r="BB139" s="75"/>
      <c r="BC139" s="67"/>
      <c r="BD139" s="59"/>
      <c r="BE139" s="108"/>
      <c r="BF139" s="108"/>
      <c r="BG139" s="108"/>
      <c r="BH139" s="108"/>
      <c r="BI139" s="108"/>
      <c r="BJ139" s="108"/>
      <c r="BK139" s="108"/>
      <c r="BL139" s="108"/>
      <c r="BM139" s="108"/>
    </row>
    <row r="140" spans="1:66" s="37" customFormat="1" ht="85.5" customHeight="1" x14ac:dyDescent="0.5">
      <c r="A140" s="657" t="s">
        <v>237</v>
      </c>
      <c r="B140" s="657"/>
      <c r="C140" s="657"/>
      <c r="D140" s="657"/>
      <c r="E140" s="657"/>
      <c r="F140" s="657"/>
      <c r="G140" s="657"/>
      <c r="H140" s="657"/>
      <c r="I140" s="657"/>
      <c r="J140" s="657"/>
      <c r="K140" s="657"/>
      <c r="L140" s="657"/>
      <c r="M140" s="657"/>
      <c r="N140" s="657"/>
      <c r="O140" s="657"/>
      <c r="P140" s="657"/>
      <c r="Q140" s="657"/>
      <c r="R140" s="657"/>
      <c r="S140" s="657"/>
      <c r="T140" s="657"/>
      <c r="U140" s="657"/>
      <c r="V140" s="657"/>
      <c r="W140" s="657"/>
      <c r="X140" s="657"/>
      <c r="Y140" s="657"/>
      <c r="Z140" s="75"/>
      <c r="AA140" s="108"/>
      <c r="AB140" s="108"/>
      <c r="AC140" s="108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67"/>
      <c r="BD140" s="83"/>
      <c r="BE140" s="108"/>
      <c r="BF140" s="108"/>
      <c r="BG140" s="108"/>
      <c r="BH140" s="108"/>
      <c r="BI140" s="108"/>
      <c r="BJ140" s="108"/>
      <c r="BK140" s="108"/>
      <c r="BL140" s="108"/>
      <c r="BM140" s="108"/>
    </row>
    <row r="141" spans="1:66" s="37" customFormat="1" ht="48" customHeight="1" x14ac:dyDescent="0.5">
      <c r="A141" s="73"/>
      <c r="B141" s="73"/>
      <c r="C141" s="73"/>
      <c r="D141" s="73"/>
      <c r="E141" s="73"/>
      <c r="F141" s="73"/>
      <c r="G141" s="73"/>
      <c r="H141" s="657" t="s">
        <v>238</v>
      </c>
      <c r="I141" s="657"/>
      <c r="J141" s="657"/>
      <c r="K141" s="657"/>
      <c r="L141" s="657"/>
      <c r="M141" s="74"/>
      <c r="N141" s="74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108"/>
      <c r="AB141" s="108"/>
      <c r="AC141" s="108"/>
      <c r="AD141" s="80" t="s">
        <v>214</v>
      </c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108"/>
      <c r="BF141" s="108"/>
      <c r="BG141" s="108"/>
      <c r="BH141" s="108"/>
      <c r="BI141" s="108"/>
      <c r="BJ141" s="108"/>
      <c r="BK141" s="108"/>
      <c r="BL141" s="108"/>
      <c r="BM141" s="108"/>
    </row>
    <row r="142" spans="1:66" s="37" customFormat="1" ht="51" customHeight="1" x14ac:dyDescent="0.5">
      <c r="A142" s="78"/>
      <c r="B142" s="78"/>
      <c r="C142" s="78"/>
      <c r="D142" s="78"/>
      <c r="E142" s="78"/>
      <c r="F142" s="78"/>
      <c r="G142" s="78"/>
      <c r="H142" s="658">
        <v>2022</v>
      </c>
      <c r="I142" s="658"/>
      <c r="J142" s="658"/>
      <c r="K142" s="658"/>
      <c r="L142" s="658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108"/>
      <c r="AB142" s="108"/>
      <c r="AC142" s="108"/>
      <c r="AD142" s="73"/>
      <c r="AE142" s="73"/>
      <c r="AF142" s="73"/>
      <c r="AG142" s="73"/>
      <c r="AH142" s="73"/>
      <c r="AI142" s="73"/>
      <c r="AJ142" s="73"/>
      <c r="AK142" s="660" t="s">
        <v>239</v>
      </c>
      <c r="AL142" s="660"/>
      <c r="AM142" s="660"/>
      <c r="AN142" s="660"/>
      <c r="AO142" s="660"/>
      <c r="AP142" s="66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108"/>
      <c r="BF142" s="108"/>
      <c r="BG142" s="108"/>
      <c r="BH142" s="108"/>
      <c r="BI142" s="108"/>
      <c r="BJ142" s="108"/>
      <c r="BK142" s="108"/>
      <c r="BL142" s="108"/>
      <c r="BM142" s="108"/>
    </row>
    <row r="143" spans="1:66" s="70" customFormat="1" ht="51" customHeight="1" x14ac:dyDescent="0.5">
      <c r="A143" s="82"/>
      <c r="B143" s="82"/>
      <c r="C143" s="82"/>
      <c r="D143" s="82"/>
      <c r="E143" s="82"/>
      <c r="F143" s="82"/>
      <c r="G143" s="82"/>
      <c r="H143" s="82"/>
      <c r="I143" s="82"/>
      <c r="J143" s="198"/>
      <c r="K143" s="59"/>
      <c r="L143" s="77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78"/>
      <c r="AE143" s="78"/>
      <c r="AF143" s="78"/>
      <c r="AG143" s="78"/>
      <c r="AH143" s="78"/>
      <c r="AI143" s="78"/>
      <c r="AJ143" s="78"/>
      <c r="AK143" s="658">
        <v>2022</v>
      </c>
      <c r="AL143" s="658"/>
      <c r="AM143" s="658"/>
      <c r="AN143" s="658"/>
      <c r="AO143" s="658"/>
      <c r="AP143" s="77"/>
      <c r="AQ143" s="77"/>
      <c r="AR143" s="77"/>
      <c r="AS143" s="77"/>
      <c r="AT143" s="75"/>
      <c r="AU143" s="75"/>
      <c r="AV143" s="75"/>
      <c r="AW143" s="75"/>
      <c r="AX143" s="75"/>
      <c r="AY143" s="75"/>
      <c r="AZ143" s="75"/>
      <c r="BA143" s="75"/>
      <c r="BB143" s="75"/>
      <c r="BC143" s="67"/>
      <c r="BD143" s="59"/>
      <c r="BE143" s="191"/>
      <c r="BF143" s="191"/>
      <c r="BG143" s="191"/>
      <c r="BH143" s="59"/>
      <c r="BI143" s="59"/>
      <c r="BJ143" s="59"/>
      <c r="BK143" s="59"/>
      <c r="BL143" s="59"/>
      <c r="BM143" s="59"/>
    </row>
    <row r="144" spans="1:66" s="70" customFormat="1" x14ac:dyDescent="0.5">
      <c r="A144" s="657" t="s">
        <v>215</v>
      </c>
      <c r="B144" s="657"/>
      <c r="C144" s="657"/>
      <c r="D144" s="657"/>
      <c r="E144" s="657"/>
      <c r="F144" s="657"/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657"/>
      <c r="Y144" s="657"/>
      <c r="Z144" s="657"/>
      <c r="AA144" s="657"/>
      <c r="AB144" s="657"/>
      <c r="AC144" s="657"/>
      <c r="AD144" s="67"/>
      <c r="AE144" s="67"/>
      <c r="AF144" s="59"/>
      <c r="AG144" s="67"/>
      <c r="AH144" s="67"/>
      <c r="AI144" s="67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75"/>
      <c r="AY144" s="75"/>
      <c r="AZ144" s="75"/>
      <c r="BA144" s="75"/>
      <c r="BB144" s="75"/>
      <c r="BC144" s="75"/>
      <c r="BD144" s="75"/>
      <c r="BE144" s="75"/>
      <c r="BF144" s="75"/>
      <c r="BG144" s="67"/>
      <c r="BH144" s="67"/>
      <c r="BI144" s="209"/>
      <c r="BJ144" s="209"/>
      <c r="BK144" s="209"/>
      <c r="BL144" s="210"/>
      <c r="BM144" s="210"/>
    </row>
    <row r="145" spans="1:65" s="70" customFormat="1" x14ac:dyDescent="0.5">
      <c r="A145" s="657"/>
      <c r="B145" s="657"/>
      <c r="C145" s="657"/>
      <c r="D145" s="657"/>
      <c r="E145" s="657"/>
      <c r="F145" s="657"/>
      <c r="G145" s="657"/>
      <c r="H145" s="657"/>
      <c r="I145" s="657"/>
      <c r="J145" s="657"/>
      <c r="K145" s="657"/>
      <c r="L145" s="657"/>
      <c r="M145" s="657"/>
      <c r="N145" s="657"/>
      <c r="O145" s="657"/>
      <c r="P145" s="657"/>
      <c r="Q145" s="657"/>
      <c r="R145" s="657"/>
      <c r="S145" s="657"/>
      <c r="T145" s="657"/>
      <c r="U145" s="657"/>
      <c r="V145" s="657"/>
      <c r="W145" s="657"/>
      <c r="X145" s="657"/>
      <c r="Y145" s="657"/>
      <c r="Z145" s="657"/>
      <c r="AA145" s="657"/>
      <c r="AB145" s="657"/>
      <c r="AC145" s="657"/>
      <c r="AD145" s="67"/>
      <c r="AE145" s="67"/>
      <c r="AF145" s="59"/>
      <c r="AG145" s="67"/>
      <c r="AH145" s="67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67"/>
      <c r="BE145" s="67"/>
      <c r="BF145" s="67"/>
      <c r="BG145" s="67"/>
      <c r="BH145" s="67"/>
      <c r="BI145" s="209"/>
      <c r="BJ145" s="209"/>
      <c r="BK145" s="209"/>
      <c r="BL145" s="210"/>
      <c r="BM145" s="210"/>
    </row>
    <row r="146" spans="1:65" s="70" customFormat="1" x14ac:dyDescent="0.5">
      <c r="A146" s="191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67"/>
      <c r="AE146" s="67"/>
      <c r="AF146" s="59"/>
      <c r="AG146" s="67"/>
      <c r="AH146" s="67"/>
      <c r="AI146" s="67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67"/>
      <c r="AY146" s="59"/>
      <c r="AZ146" s="59"/>
      <c r="BA146" s="59"/>
      <c r="BB146" s="59"/>
      <c r="BC146" s="59"/>
      <c r="BD146" s="67"/>
      <c r="BE146" s="67"/>
      <c r="BF146" s="67"/>
      <c r="BG146" s="67"/>
      <c r="BH146" s="67"/>
      <c r="BI146" s="209"/>
      <c r="BJ146" s="209"/>
      <c r="BK146" s="209"/>
      <c r="BL146" s="210"/>
      <c r="BM146" s="210"/>
    </row>
    <row r="147" spans="1:65" s="70" customFormat="1" x14ac:dyDescent="0.5">
      <c r="A147" s="658" t="s">
        <v>266</v>
      </c>
      <c r="B147" s="658"/>
      <c r="C147" s="658"/>
      <c r="D147" s="658"/>
      <c r="E147" s="658"/>
      <c r="F147" s="658"/>
      <c r="G147" s="658"/>
      <c r="H147" s="658"/>
      <c r="I147" s="658"/>
      <c r="J147" s="658"/>
      <c r="K147" s="658"/>
      <c r="L147" s="658"/>
      <c r="M147" s="658"/>
      <c r="N147" s="658"/>
      <c r="O147" s="658"/>
      <c r="P147" s="658"/>
      <c r="Q147" s="658"/>
      <c r="R147" s="658"/>
      <c r="S147" s="658"/>
      <c r="T147" s="658"/>
      <c r="U147" s="658"/>
      <c r="V147" s="658"/>
      <c r="W147" s="658"/>
      <c r="X147" s="658"/>
      <c r="Y147" s="658"/>
      <c r="Z147" s="658"/>
      <c r="AA147" s="658"/>
      <c r="AB147" s="658"/>
      <c r="AC147" s="59"/>
      <c r="AD147" s="67"/>
      <c r="AE147" s="67"/>
      <c r="AF147" s="59"/>
      <c r="AG147" s="67"/>
      <c r="AH147" s="67"/>
      <c r="AI147" s="67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67"/>
      <c r="BE147" s="67"/>
      <c r="BF147" s="67"/>
      <c r="BG147" s="67"/>
      <c r="BH147" s="67"/>
      <c r="BI147" s="209"/>
      <c r="BJ147" s="209"/>
      <c r="BK147" s="209"/>
      <c r="BL147" s="210"/>
      <c r="BM147" s="210"/>
    </row>
    <row r="148" spans="1:65" ht="42" customHeight="1" x14ac:dyDescent="0.5">
      <c r="R148" s="2"/>
      <c r="S148" s="2"/>
      <c r="AD148" s="190"/>
      <c r="AE148" s="190"/>
      <c r="AF148" s="35"/>
      <c r="AG148" s="35"/>
      <c r="AH148" s="35"/>
      <c r="AI148" s="35"/>
      <c r="AJ148" s="84"/>
      <c r="AK148" s="84"/>
      <c r="AL148" s="84"/>
      <c r="AM148" s="84"/>
      <c r="AN148" s="84"/>
      <c r="AO148" s="84"/>
      <c r="AP148" s="35"/>
      <c r="AQ148" s="56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182"/>
      <c r="BJ148" s="182"/>
      <c r="BK148" s="182"/>
      <c r="BL148" s="157"/>
      <c r="BM148" s="157"/>
    </row>
    <row r="149" spans="1:65" ht="37.5" customHeight="1" x14ac:dyDescent="0.5">
      <c r="R149" s="2"/>
      <c r="S149" s="2"/>
      <c r="AD149" s="190"/>
      <c r="AE149" s="190"/>
      <c r="AF149" s="35"/>
      <c r="AG149" s="35"/>
      <c r="AH149" s="35"/>
      <c r="AI149" s="35"/>
      <c r="AJ149" s="7"/>
      <c r="AK149" s="7"/>
      <c r="AL149" s="7"/>
      <c r="AM149" s="7"/>
      <c r="AN149" s="7"/>
      <c r="AO149" s="7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</row>
    <row r="150" spans="1:65" ht="37.5" customHeight="1" x14ac:dyDescent="0.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33"/>
      <c r="AD150" s="190"/>
      <c r="AE150" s="190"/>
      <c r="AF150" s="35"/>
      <c r="AG150" s="35"/>
      <c r="AH150" s="35"/>
      <c r="AI150" s="35"/>
      <c r="AJ150" s="7"/>
      <c r="AK150" s="7"/>
      <c r="AL150" s="7"/>
      <c r="AM150" s="7"/>
      <c r="AN150" s="7"/>
      <c r="AO150" s="7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</row>
    <row r="151" spans="1:65" ht="37.5" customHeight="1" x14ac:dyDescent="0.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33"/>
      <c r="AD151" s="190"/>
      <c r="AE151" s="190"/>
      <c r="AF151" s="35"/>
      <c r="AG151" s="35"/>
      <c r="AH151" s="35"/>
      <c r="AI151" s="35"/>
      <c r="AJ151" s="7"/>
      <c r="AK151" s="7"/>
      <c r="AL151" s="7"/>
      <c r="AM151" s="7"/>
      <c r="AN151" s="7"/>
      <c r="AO151" s="7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</row>
    <row r="152" spans="1:65" ht="37.5" customHeight="1" x14ac:dyDescent="0.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33"/>
      <c r="AD152" s="190"/>
      <c r="AE152" s="190"/>
      <c r="AF152" s="35"/>
      <c r="AG152" s="35"/>
      <c r="AH152" s="35"/>
      <c r="AI152" s="35"/>
      <c r="AJ152" s="7"/>
      <c r="AK152" s="7"/>
      <c r="AL152" s="7"/>
      <c r="AM152" s="7"/>
      <c r="AN152" s="7"/>
      <c r="AO152" s="7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</row>
    <row r="153" spans="1:65" ht="37.5" customHeight="1" x14ac:dyDescent="0.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33"/>
      <c r="AD153" s="34"/>
      <c r="AE153" s="34"/>
      <c r="AF153" s="35"/>
      <c r="AG153" s="35"/>
      <c r="AH153" s="35"/>
      <c r="AI153" s="35"/>
      <c r="AJ153" s="7"/>
      <c r="AK153" s="7"/>
      <c r="AL153" s="7"/>
      <c r="AM153" s="7"/>
      <c r="AN153" s="7"/>
      <c r="AO153" s="7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</row>
  </sheetData>
  <mergeCells count="1180">
    <mergeCell ref="AR64:BC64"/>
    <mergeCell ref="X65:Y66"/>
    <mergeCell ref="Z65:AA66"/>
    <mergeCell ref="AB65:AC66"/>
    <mergeCell ref="AD65:AE66"/>
    <mergeCell ref="AF65:AK65"/>
    <mergeCell ref="AL65:AQ65"/>
    <mergeCell ref="AR65:AW65"/>
    <mergeCell ref="AX65:BC65"/>
    <mergeCell ref="AF66:AG66"/>
    <mergeCell ref="AH66:AI66"/>
    <mergeCell ref="AJ66:AK66"/>
    <mergeCell ref="AL66:AM66"/>
    <mergeCell ref="AN66:AO66"/>
    <mergeCell ref="AP66:AQ66"/>
    <mergeCell ref="AR66:AS66"/>
    <mergeCell ref="AT66:AU66"/>
    <mergeCell ref="AV66:AW66"/>
    <mergeCell ref="AX66:AY66"/>
    <mergeCell ref="AZ66:BA66"/>
    <mergeCell ref="BB66:BC66"/>
    <mergeCell ref="B29:O29"/>
    <mergeCell ref="B30:O30"/>
    <mergeCell ref="A144:AC145"/>
    <mergeCell ref="A147:AB147"/>
    <mergeCell ref="A136:Z136"/>
    <mergeCell ref="AK133:AS133"/>
    <mergeCell ref="AK134:AP134"/>
    <mergeCell ref="AD136:BH136"/>
    <mergeCell ref="AK138:AR138"/>
    <mergeCell ref="AK139:AN139"/>
    <mergeCell ref="AF139:AG139"/>
    <mergeCell ref="AK142:AP142"/>
    <mergeCell ref="AK143:AO143"/>
    <mergeCell ref="H133:O133"/>
    <mergeCell ref="H134:K134"/>
    <mergeCell ref="H138:M138"/>
    <mergeCell ref="H139:K139"/>
    <mergeCell ref="A140:Y140"/>
    <mergeCell ref="H141:L141"/>
    <mergeCell ref="H142:L142"/>
    <mergeCell ref="A132:Z132"/>
    <mergeCell ref="A63:A66"/>
    <mergeCell ref="B63:O66"/>
    <mergeCell ref="P63:Q66"/>
    <mergeCell ref="R63:S66"/>
    <mergeCell ref="T63:AE63"/>
    <mergeCell ref="AF63:BB63"/>
    <mergeCell ref="BD63:BH66"/>
    <mergeCell ref="T64:U66"/>
    <mergeCell ref="V64:W66"/>
    <mergeCell ref="X64:AE64"/>
    <mergeCell ref="AF64:AQ64"/>
    <mergeCell ref="A25:A28"/>
    <mergeCell ref="P25:Q28"/>
    <mergeCell ref="R25:S28"/>
    <mergeCell ref="T25:AE25"/>
    <mergeCell ref="AF25:BB25"/>
    <mergeCell ref="AF27:AK27"/>
    <mergeCell ref="AL27:AQ27"/>
    <mergeCell ref="AR27:AW27"/>
    <mergeCell ref="AX27:BC27"/>
    <mergeCell ref="T26:U28"/>
    <mergeCell ref="V26:W28"/>
    <mergeCell ref="X26:AE26"/>
    <mergeCell ref="X27:Y28"/>
    <mergeCell ref="Z27:AA28"/>
    <mergeCell ref="AB27:AC28"/>
    <mergeCell ref="AD27:AE28"/>
    <mergeCell ref="B25:O28"/>
    <mergeCell ref="AR28:AS28"/>
    <mergeCell ref="AT28:AU28"/>
    <mergeCell ref="AV28:AW28"/>
    <mergeCell ref="AX28:AY28"/>
    <mergeCell ref="AZ28:BA28"/>
    <mergeCell ref="BB28:BC28"/>
    <mergeCell ref="AF28:AG28"/>
    <mergeCell ref="AH28:AI28"/>
    <mergeCell ref="AJ28:AK28"/>
    <mergeCell ref="AL28:AM28"/>
    <mergeCell ref="AN28:AO28"/>
    <mergeCell ref="AP28:AQ28"/>
    <mergeCell ref="BD25:BH28"/>
    <mergeCell ref="AF26:AQ26"/>
    <mergeCell ref="AR26:BC26"/>
    <mergeCell ref="BG14:BG15"/>
    <mergeCell ref="BH14:BH15"/>
    <mergeCell ref="AX29:AY29"/>
    <mergeCell ref="AZ29:BA29"/>
    <mergeCell ref="BB29:BC29"/>
    <mergeCell ref="BD29:BH29"/>
    <mergeCell ref="P30:Q30"/>
    <mergeCell ref="R30:S30"/>
    <mergeCell ref="T30:U30"/>
    <mergeCell ref="V30:W30"/>
    <mergeCell ref="X30:Y30"/>
    <mergeCell ref="AL29:AM29"/>
    <mergeCell ref="AN29:AO29"/>
    <mergeCell ref="AP29:AQ29"/>
    <mergeCell ref="AR29:AS29"/>
    <mergeCell ref="AT29:AU29"/>
    <mergeCell ref="AV29:AW29"/>
    <mergeCell ref="Z29:AA29"/>
    <mergeCell ref="AB29:AC29"/>
    <mergeCell ref="AD29:AE29"/>
    <mergeCell ref="AF29:AG29"/>
    <mergeCell ref="AH29:AI29"/>
    <mergeCell ref="AJ29:AK29"/>
    <mergeCell ref="P29:Q29"/>
    <mergeCell ref="R29:S29"/>
    <mergeCell ref="T29:U29"/>
    <mergeCell ref="V29:W29"/>
    <mergeCell ref="X29:Y29"/>
    <mergeCell ref="AX30:AY30"/>
    <mergeCell ref="AZ30:BA30"/>
    <mergeCell ref="BB30:BC30"/>
    <mergeCell ref="BD30:BH30"/>
    <mergeCell ref="AL30:AM30"/>
    <mergeCell ref="AN30:AO30"/>
    <mergeCell ref="AP30:AQ30"/>
    <mergeCell ref="AR30:AS30"/>
    <mergeCell ref="AT30:AU30"/>
    <mergeCell ref="AV30:AW30"/>
    <mergeCell ref="Z30:AA30"/>
    <mergeCell ref="AB30:AC30"/>
    <mergeCell ref="AD30:AE30"/>
    <mergeCell ref="AF30:AG30"/>
    <mergeCell ref="AH30:AI30"/>
    <mergeCell ref="AJ30:AK30"/>
    <mergeCell ref="AL32:AM32"/>
    <mergeCell ref="AN32:AO32"/>
    <mergeCell ref="AP32:AQ32"/>
    <mergeCell ref="AR32:AS32"/>
    <mergeCell ref="AT32:AU32"/>
    <mergeCell ref="AV32:AW32"/>
    <mergeCell ref="Z32:AA32"/>
    <mergeCell ref="AB32:AC32"/>
    <mergeCell ref="AD32:AE32"/>
    <mergeCell ref="AF32:AG32"/>
    <mergeCell ref="AH32:AI32"/>
    <mergeCell ref="AJ32:AK32"/>
    <mergeCell ref="AX31:AY31"/>
    <mergeCell ref="AZ31:BA31"/>
    <mergeCell ref="BB31:BC31"/>
    <mergeCell ref="BD31:BH31"/>
    <mergeCell ref="AX32:AY32"/>
    <mergeCell ref="P32:Q32"/>
    <mergeCell ref="R32:S32"/>
    <mergeCell ref="T32:U32"/>
    <mergeCell ref="V32:W32"/>
    <mergeCell ref="X32:Y32"/>
    <mergeCell ref="AL31:AM31"/>
    <mergeCell ref="AN31:AO31"/>
    <mergeCell ref="AP31:AQ31"/>
    <mergeCell ref="AR31:AS31"/>
    <mergeCell ref="AT31:AU31"/>
    <mergeCell ref="AV31:AW31"/>
    <mergeCell ref="Z31:AA31"/>
    <mergeCell ref="AB31:AC31"/>
    <mergeCell ref="AD31:AE31"/>
    <mergeCell ref="AF31:AG31"/>
    <mergeCell ref="AH31:AI31"/>
    <mergeCell ref="AJ31:AK31"/>
    <mergeCell ref="AZ32:BA32"/>
    <mergeCell ref="BB32:BC32"/>
    <mergeCell ref="BD32:BH32"/>
    <mergeCell ref="P31:Q31"/>
    <mergeCell ref="R31:S31"/>
    <mergeCell ref="T31:U31"/>
    <mergeCell ref="V31:W31"/>
    <mergeCell ref="X31:Y31"/>
    <mergeCell ref="AX33:AY33"/>
    <mergeCell ref="AZ33:BA33"/>
    <mergeCell ref="BB33:BC33"/>
    <mergeCell ref="BD33:BH33"/>
    <mergeCell ref="P34:Q34"/>
    <mergeCell ref="R34:S34"/>
    <mergeCell ref="T34:U34"/>
    <mergeCell ref="V34:W34"/>
    <mergeCell ref="X34:Y34"/>
    <mergeCell ref="AL33:AM33"/>
    <mergeCell ref="AN33:AO33"/>
    <mergeCell ref="AP33:AQ33"/>
    <mergeCell ref="AR33:AS33"/>
    <mergeCell ref="AT33:AU33"/>
    <mergeCell ref="AV33:AW33"/>
    <mergeCell ref="Z33:AA33"/>
    <mergeCell ref="AB33:AC33"/>
    <mergeCell ref="AD33:AE33"/>
    <mergeCell ref="AF33:AG33"/>
    <mergeCell ref="AH33:AI33"/>
    <mergeCell ref="AJ33:AK33"/>
    <mergeCell ref="AX34:AY34"/>
    <mergeCell ref="AZ34:BA34"/>
    <mergeCell ref="BB34:BC34"/>
    <mergeCell ref="P33:Q33"/>
    <mergeCell ref="R33:S33"/>
    <mergeCell ref="T33:U33"/>
    <mergeCell ref="V33:W33"/>
    <mergeCell ref="X33:Y33"/>
    <mergeCell ref="AL34:AM34"/>
    <mergeCell ref="AN34:AO34"/>
    <mergeCell ref="AP34:AQ34"/>
    <mergeCell ref="AR34:AS34"/>
    <mergeCell ref="AT34:AU34"/>
    <mergeCell ref="AV34:AW34"/>
    <mergeCell ref="Z34:AA34"/>
    <mergeCell ref="AB34:AC34"/>
    <mergeCell ref="AD34:AE34"/>
    <mergeCell ref="AF34:AG34"/>
    <mergeCell ref="AH34:AI34"/>
    <mergeCell ref="AJ34:AK34"/>
    <mergeCell ref="P36:Q36"/>
    <mergeCell ref="R36:S36"/>
    <mergeCell ref="T36:U36"/>
    <mergeCell ref="V36:W36"/>
    <mergeCell ref="X36:Y36"/>
    <mergeCell ref="AL35:AM35"/>
    <mergeCell ref="AN35:AO35"/>
    <mergeCell ref="AP35:AQ35"/>
    <mergeCell ref="AR35:AS35"/>
    <mergeCell ref="AT35:AU35"/>
    <mergeCell ref="AV35:AW35"/>
    <mergeCell ref="Z35:AA35"/>
    <mergeCell ref="AB35:AC35"/>
    <mergeCell ref="AD35:AE35"/>
    <mergeCell ref="AF35:AG35"/>
    <mergeCell ref="AH35:AI35"/>
    <mergeCell ref="BD34:BH34"/>
    <mergeCell ref="AJ35:AK35"/>
    <mergeCell ref="AX36:AY36"/>
    <mergeCell ref="AZ36:BA36"/>
    <mergeCell ref="BB36:BC36"/>
    <mergeCell ref="BD36:BH36"/>
    <mergeCell ref="P35:Q35"/>
    <mergeCell ref="R35:S35"/>
    <mergeCell ref="T35:U35"/>
    <mergeCell ref="V35:W35"/>
    <mergeCell ref="X35:Y35"/>
    <mergeCell ref="P37:Q37"/>
    <mergeCell ref="R37:S37"/>
    <mergeCell ref="T37:U37"/>
    <mergeCell ref="V37:W37"/>
    <mergeCell ref="X37:Y37"/>
    <mergeCell ref="AX37:AY37"/>
    <mergeCell ref="AL36:AM36"/>
    <mergeCell ref="AN36:AO36"/>
    <mergeCell ref="AP36:AQ36"/>
    <mergeCell ref="AR36:AS36"/>
    <mergeCell ref="AT36:AU36"/>
    <mergeCell ref="AV36:AW36"/>
    <mergeCell ref="Z36:AA36"/>
    <mergeCell ref="AB36:AC36"/>
    <mergeCell ref="AD36:AE36"/>
    <mergeCell ref="AF36:AG36"/>
    <mergeCell ref="AH36:AI36"/>
    <mergeCell ref="AJ36:AK36"/>
    <mergeCell ref="AX35:AY35"/>
    <mergeCell ref="AZ35:BA35"/>
    <mergeCell ref="BB35:BC35"/>
    <mergeCell ref="BD35:BH35"/>
    <mergeCell ref="BD41:BH41"/>
    <mergeCell ref="AX39:AY39"/>
    <mergeCell ref="AZ37:BA37"/>
    <mergeCell ref="BB37:BC37"/>
    <mergeCell ref="BD37:BH37"/>
    <mergeCell ref="AL37:AM37"/>
    <mergeCell ref="AN37:AO37"/>
    <mergeCell ref="AP37:AQ37"/>
    <mergeCell ref="AR37:AS37"/>
    <mergeCell ref="AT37:AU37"/>
    <mergeCell ref="AV37:AW37"/>
    <mergeCell ref="Z37:AA37"/>
    <mergeCell ref="AB37:AC37"/>
    <mergeCell ref="AD37:AE37"/>
    <mergeCell ref="AF37:AG37"/>
    <mergeCell ref="AH37:AI37"/>
    <mergeCell ref="AJ37:AK37"/>
    <mergeCell ref="AL38:AM38"/>
    <mergeCell ref="AN38:AO38"/>
    <mergeCell ref="AP38:AQ38"/>
    <mergeCell ref="AR38:AS38"/>
    <mergeCell ref="AT38:AU38"/>
    <mergeCell ref="AV38:AW38"/>
    <mergeCell ref="Z38:AA38"/>
    <mergeCell ref="AB38:AC38"/>
    <mergeCell ref="AF40:AG40"/>
    <mergeCell ref="AB39:AC39"/>
    <mergeCell ref="AH41:AI41"/>
    <mergeCell ref="AJ41:AK41"/>
    <mergeCell ref="AZ40:BA40"/>
    <mergeCell ref="AD38:AE38"/>
    <mergeCell ref="AF38:AG38"/>
    <mergeCell ref="AH38:AI38"/>
    <mergeCell ref="AJ38:AK38"/>
    <mergeCell ref="P40:Q40"/>
    <mergeCell ref="R40:S40"/>
    <mergeCell ref="T40:U40"/>
    <mergeCell ref="V40:W40"/>
    <mergeCell ref="X40:Y40"/>
    <mergeCell ref="P38:Q38"/>
    <mergeCell ref="R38:S38"/>
    <mergeCell ref="T38:U38"/>
    <mergeCell ref="V38:W38"/>
    <mergeCell ref="X38:Y38"/>
    <mergeCell ref="AL40:AM40"/>
    <mergeCell ref="AN40:AO40"/>
    <mergeCell ref="AP40:AQ40"/>
    <mergeCell ref="AJ39:AK39"/>
    <mergeCell ref="AX40:AY40"/>
    <mergeCell ref="AX38:AY38"/>
    <mergeCell ref="AZ38:BA38"/>
    <mergeCell ref="P39:Q39"/>
    <mergeCell ref="R39:S39"/>
    <mergeCell ref="T39:U39"/>
    <mergeCell ref="V39:W39"/>
    <mergeCell ref="X39:Y39"/>
    <mergeCell ref="P41:Q41"/>
    <mergeCell ref="R41:S41"/>
    <mergeCell ref="T41:U41"/>
    <mergeCell ref="V41:W41"/>
    <mergeCell ref="X41:Y41"/>
    <mergeCell ref="AX41:AY41"/>
    <mergeCell ref="AZ41:BA41"/>
    <mergeCell ref="BB41:BC41"/>
    <mergeCell ref="AH40:AI40"/>
    <mergeCell ref="AJ40:AK40"/>
    <mergeCell ref="BB39:BC39"/>
    <mergeCell ref="BD39:BH39"/>
    <mergeCell ref="AL39:AM39"/>
    <mergeCell ref="AN39:AO39"/>
    <mergeCell ref="AP39:AQ39"/>
    <mergeCell ref="AR39:AS39"/>
    <mergeCell ref="AT39:AU39"/>
    <mergeCell ref="AV39:AW39"/>
    <mergeCell ref="Z39:AA39"/>
    <mergeCell ref="AR40:AS40"/>
    <mergeCell ref="AT40:AU40"/>
    <mergeCell ref="AV40:AW40"/>
    <mergeCell ref="Z40:AA40"/>
    <mergeCell ref="AB40:AC40"/>
    <mergeCell ref="AD40:AE40"/>
    <mergeCell ref="AD39:AE39"/>
    <mergeCell ref="AF39:AG39"/>
    <mergeCell ref="AH39:AI39"/>
    <mergeCell ref="AB41:AC41"/>
    <mergeCell ref="AD41:AE41"/>
    <mergeCell ref="AF41:AG41"/>
    <mergeCell ref="BB38:BC38"/>
    <mergeCell ref="BD38:BH38"/>
    <mergeCell ref="AL43:AM43"/>
    <mergeCell ref="AN43:AO43"/>
    <mergeCell ref="AP43:AQ43"/>
    <mergeCell ref="AR43:AS43"/>
    <mergeCell ref="AT43:AU43"/>
    <mergeCell ref="AV43:AW43"/>
    <mergeCell ref="Z43:AA43"/>
    <mergeCell ref="AB43:AC43"/>
    <mergeCell ref="AD43:AE43"/>
    <mergeCell ref="AF43:AG43"/>
    <mergeCell ref="AH43:AI43"/>
    <mergeCell ref="AJ43:AK43"/>
    <mergeCell ref="AX42:AY42"/>
    <mergeCell ref="AZ42:BA42"/>
    <mergeCell ref="BB42:BC42"/>
    <mergeCell ref="BD42:BH42"/>
    <mergeCell ref="AX43:AY43"/>
    <mergeCell ref="AZ43:BA43"/>
    <mergeCell ref="BB43:BC43"/>
    <mergeCell ref="BD43:BH43"/>
    <mergeCell ref="AZ39:BA39"/>
    <mergeCell ref="AL41:AM41"/>
    <mergeCell ref="AN41:AO41"/>
    <mergeCell ref="AP41:AQ41"/>
    <mergeCell ref="AR41:AS41"/>
    <mergeCell ref="AT41:AU41"/>
    <mergeCell ref="AV41:AW41"/>
    <mergeCell ref="Z41:AA41"/>
    <mergeCell ref="BB40:BC40"/>
    <mergeCell ref="BD40:BH40"/>
    <mergeCell ref="P43:Q43"/>
    <mergeCell ref="R43:S43"/>
    <mergeCell ref="T43:U43"/>
    <mergeCell ref="V43:W43"/>
    <mergeCell ref="X43:Y43"/>
    <mergeCell ref="AL42:AM42"/>
    <mergeCell ref="AN42:AO42"/>
    <mergeCell ref="AP42:AQ42"/>
    <mergeCell ref="AR42:AS42"/>
    <mergeCell ref="AT42:AU42"/>
    <mergeCell ref="AV42:AW42"/>
    <mergeCell ref="Z42:AA42"/>
    <mergeCell ref="AB42:AC42"/>
    <mergeCell ref="AD42:AE42"/>
    <mergeCell ref="AF42:AG42"/>
    <mergeCell ref="AH42:AI42"/>
    <mergeCell ref="AJ42:AK42"/>
    <mergeCell ref="P42:Q42"/>
    <mergeCell ref="R42:S42"/>
    <mergeCell ref="T42:U42"/>
    <mergeCell ref="V42:W42"/>
    <mergeCell ref="X42:Y42"/>
    <mergeCell ref="AX44:AY44"/>
    <mergeCell ref="AZ44:BA44"/>
    <mergeCell ref="BB44:BC44"/>
    <mergeCell ref="BD44:BH44"/>
    <mergeCell ref="P45:Q45"/>
    <mergeCell ref="R45:S45"/>
    <mergeCell ref="T45:U45"/>
    <mergeCell ref="V45:W45"/>
    <mergeCell ref="X45:Y45"/>
    <mergeCell ref="AL44:AM44"/>
    <mergeCell ref="AN44:AO44"/>
    <mergeCell ref="AP44:AQ44"/>
    <mergeCell ref="AR44:AS44"/>
    <mergeCell ref="AT44:AU44"/>
    <mergeCell ref="AV44:AW44"/>
    <mergeCell ref="Z44:AA44"/>
    <mergeCell ref="AB44:AC44"/>
    <mergeCell ref="AD44:AE44"/>
    <mergeCell ref="AF44:AG44"/>
    <mergeCell ref="AH44:AI44"/>
    <mergeCell ref="AJ44:AK44"/>
    <mergeCell ref="AX45:AY45"/>
    <mergeCell ref="AZ45:BA45"/>
    <mergeCell ref="BB45:BC45"/>
    <mergeCell ref="BD45:BH45"/>
    <mergeCell ref="P44:Q44"/>
    <mergeCell ref="R44:S44"/>
    <mergeCell ref="T44:U44"/>
    <mergeCell ref="V44:W44"/>
    <mergeCell ref="X44:Y44"/>
    <mergeCell ref="AL45:AM45"/>
    <mergeCell ref="AN45:AO45"/>
    <mergeCell ref="AP45:AQ45"/>
    <mergeCell ref="AR45:AS45"/>
    <mergeCell ref="AT45:AU45"/>
    <mergeCell ref="AV45:AW45"/>
    <mergeCell ref="Z45:AA45"/>
    <mergeCell ref="AB45:AC45"/>
    <mergeCell ref="AD45:AE45"/>
    <mergeCell ref="AF45:AG45"/>
    <mergeCell ref="AH45:AI45"/>
    <mergeCell ref="AJ45:AK45"/>
    <mergeCell ref="AL47:AM47"/>
    <mergeCell ref="AN47:AO47"/>
    <mergeCell ref="AP47:AQ47"/>
    <mergeCell ref="AR47:AS47"/>
    <mergeCell ref="AT47:AU47"/>
    <mergeCell ref="AV47:AW47"/>
    <mergeCell ref="Z47:AA47"/>
    <mergeCell ref="AB47:AC47"/>
    <mergeCell ref="AD47:AE47"/>
    <mergeCell ref="AF47:AG47"/>
    <mergeCell ref="AH47:AI47"/>
    <mergeCell ref="AJ47:AK47"/>
    <mergeCell ref="AX46:AY46"/>
    <mergeCell ref="AZ46:BA46"/>
    <mergeCell ref="BB46:BC46"/>
    <mergeCell ref="BD46:BH46"/>
    <mergeCell ref="P47:Q47"/>
    <mergeCell ref="R47:S47"/>
    <mergeCell ref="T47:U47"/>
    <mergeCell ref="V47:W47"/>
    <mergeCell ref="X47:Y47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AX47:AY47"/>
    <mergeCell ref="AZ47:BA47"/>
    <mergeCell ref="BB47:BC47"/>
    <mergeCell ref="BD47:BH47"/>
    <mergeCell ref="P46:Q46"/>
    <mergeCell ref="R46:S46"/>
    <mergeCell ref="T46:U46"/>
    <mergeCell ref="V46:W46"/>
    <mergeCell ref="X46:Y46"/>
    <mergeCell ref="AX48:AY48"/>
    <mergeCell ref="AZ48:BA48"/>
    <mergeCell ref="BB48:BC48"/>
    <mergeCell ref="BD48:BH48"/>
    <mergeCell ref="P49:Q49"/>
    <mergeCell ref="R49:S49"/>
    <mergeCell ref="T49:U49"/>
    <mergeCell ref="V49:W49"/>
    <mergeCell ref="X49:Y49"/>
    <mergeCell ref="AL48:AM48"/>
    <mergeCell ref="AN48:AO48"/>
    <mergeCell ref="AP48:AQ48"/>
    <mergeCell ref="AR48:AS48"/>
    <mergeCell ref="AT48:AU48"/>
    <mergeCell ref="AV48:AW48"/>
    <mergeCell ref="Z48:AA48"/>
    <mergeCell ref="AB48:AC48"/>
    <mergeCell ref="AD48:AE48"/>
    <mergeCell ref="AF48:AG48"/>
    <mergeCell ref="AH48:AI48"/>
    <mergeCell ref="AJ48:AK48"/>
    <mergeCell ref="AX49:AY49"/>
    <mergeCell ref="AZ49:BA49"/>
    <mergeCell ref="BB49:BC49"/>
    <mergeCell ref="BD49:BH49"/>
    <mergeCell ref="P48:Q48"/>
    <mergeCell ref="R48:S48"/>
    <mergeCell ref="T48:U48"/>
    <mergeCell ref="V48:W48"/>
    <mergeCell ref="X48:Y48"/>
    <mergeCell ref="AL49:AM49"/>
    <mergeCell ref="AN49:AO49"/>
    <mergeCell ref="AP49:AQ49"/>
    <mergeCell ref="AR49:AS49"/>
    <mergeCell ref="AT49:AU49"/>
    <mergeCell ref="AV49:AW49"/>
    <mergeCell ref="Z49:AA49"/>
    <mergeCell ref="AB49:AC49"/>
    <mergeCell ref="AD49:AE49"/>
    <mergeCell ref="AF49:AG49"/>
    <mergeCell ref="AH49:AI49"/>
    <mergeCell ref="AJ49:AK49"/>
    <mergeCell ref="AL51:AM51"/>
    <mergeCell ref="AN51:AO51"/>
    <mergeCell ref="AP51:AQ51"/>
    <mergeCell ref="AR51:AS51"/>
    <mergeCell ref="AT51:AU51"/>
    <mergeCell ref="AV51:AW51"/>
    <mergeCell ref="Z51:AA51"/>
    <mergeCell ref="AB51:AC51"/>
    <mergeCell ref="AD51:AE51"/>
    <mergeCell ref="AF51:AG51"/>
    <mergeCell ref="AH51:AI51"/>
    <mergeCell ref="AJ51:AK51"/>
    <mergeCell ref="AX50:AY50"/>
    <mergeCell ref="AZ50:BA50"/>
    <mergeCell ref="BB50:BC50"/>
    <mergeCell ref="BD50:BH50"/>
    <mergeCell ref="P51:Q51"/>
    <mergeCell ref="R51:S51"/>
    <mergeCell ref="T51:U51"/>
    <mergeCell ref="V51:W51"/>
    <mergeCell ref="X51:Y51"/>
    <mergeCell ref="AL50:AM50"/>
    <mergeCell ref="AN50:AO50"/>
    <mergeCell ref="AP50:AQ50"/>
    <mergeCell ref="AR50:AS50"/>
    <mergeCell ref="AT50:AU50"/>
    <mergeCell ref="AV50:AW50"/>
    <mergeCell ref="Z50:AA50"/>
    <mergeCell ref="AB50:AC50"/>
    <mergeCell ref="AD50:AE50"/>
    <mergeCell ref="AF50:AG50"/>
    <mergeCell ref="AH50:AI50"/>
    <mergeCell ref="AJ50:AK50"/>
    <mergeCell ref="AX51:AY51"/>
    <mergeCell ref="AZ51:BA51"/>
    <mergeCell ref="BB51:BC51"/>
    <mergeCell ref="BD51:BH51"/>
    <mergeCell ref="P50:Q50"/>
    <mergeCell ref="R50:S50"/>
    <mergeCell ref="T50:U50"/>
    <mergeCell ref="V50:W50"/>
    <mergeCell ref="X50:Y50"/>
    <mergeCell ref="AX52:AY52"/>
    <mergeCell ref="AZ52:BA52"/>
    <mergeCell ref="BB52:BC52"/>
    <mergeCell ref="BD52:BH52"/>
    <mergeCell ref="P53:Q53"/>
    <mergeCell ref="R53:S53"/>
    <mergeCell ref="T53:U53"/>
    <mergeCell ref="V53:W53"/>
    <mergeCell ref="X53:Y53"/>
    <mergeCell ref="AL52:AM52"/>
    <mergeCell ref="AN52:AO52"/>
    <mergeCell ref="AP52:AQ52"/>
    <mergeCell ref="AR52:AS52"/>
    <mergeCell ref="AT52:AU52"/>
    <mergeCell ref="AV52:AW52"/>
    <mergeCell ref="Z52:AA52"/>
    <mergeCell ref="AB52:AC52"/>
    <mergeCell ref="AD52:AE52"/>
    <mergeCell ref="AF52:AG52"/>
    <mergeCell ref="AH52:AI52"/>
    <mergeCell ref="AJ52:AK52"/>
    <mergeCell ref="AX53:AY53"/>
    <mergeCell ref="AZ53:BA53"/>
    <mergeCell ref="BB53:BC53"/>
    <mergeCell ref="BD53:BH53"/>
    <mergeCell ref="P52:Q52"/>
    <mergeCell ref="R52:S52"/>
    <mergeCell ref="T52:U52"/>
    <mergeCell ref="V52:W52"/>
    <mergeCell ref="X52:Y52"/>
    <mergeCell ref="AL53:AM53"/>
    <mergeCell ref="AN53:AO53"/>
    <mergeCell ref="AP53:AQ53"/>
    <mergeCell ref="AR53:AS53"/>
    <mergeCell ref="AT53:AU53"/>
    <mergeCell ref="AV53:AW53"/>
    <mergeCell ref="Z53:AA53"/>
    <mergeCell ref="AB53:AC53"/>
    <mergeCell ref="AD53:AE53"/>
    <mergeCell ref="AF53:AG53"/>
    <mergeCell ref="AH53:AI53"/>
    <mergeCell ref="AJ53:AK53"/>
    <mergeCell ref="AL55:AM55"/>
    <mergeCell ref="AN55:AO55"/>
    <mergeCell ref="AP55:AQ55"/>
    <mergeCell ref="AR55:AS55"/>
    <mergeCell ref="AT55:AU55"/>
    <mergeCell ref="AV55:AW55"/>
    <mergeCell ref="Z55:AA55"/>
    <mergeCell ref="AB55:AC55"/>
    <mergeCell ref="AD55:AE55"/>
    <mergeCell ref="AF55:AG55"/>
    <mergeCell ref="AH55:AI55"/>
    <mergeCell ref="AJ55:AK55"/>
    <mergeCell ref="AX54:AY54"/>
    <mergeCell ref="AZ54:BA54"/>
    <mergeCell ref="BB54:BC54"/>
    <mergeCell ref="BD54:BH54"/>
    <mergeCell ref="P55:Q55"/>
    <mergeCell ref="R55:S55"/>
    <mergeCell ref="T55:U55"/>
    <mergeCell ref="V55:W55"/>
    <mergeCell ref="X55:Y55"/>
    <mergeCell ref="AL54:AM54"/>
    <mergeCell ref="AN54:AO54"/>
    <mergeCell ref="AP54:AQ54"/>
    <mergeCell ref="AR54:AS54"/>
    <mergeCell ref="AT54:AU54"/>
    <mergeCell ref="AV54:AW54"/>
    <mergeCell ref="Z54:AA54"/>
    <mergeCell ref="AB54:AC54"/>
    <mergeCell ref="AD54:AE54"/>
    <mergeCell ref="AF54:AG54"/>
    <mergeCell ref="AH54:AI54"/>
    <mergeCell ref="AJ54:AK54"/>
    <mergeCell ref="AX55:AY55"/>
    <mergeCell ref="AZ55:BA55"/>
    <mergeCell ref="BB55:BC55"/>
    <mergeCell ref="BD55:BH55"/>
    <mergeCell ref="P54:Q54"/>
    <mergeCell ref="R54:S54"/>
    <mergeCell ref="T54:U54"/>
    <mergeCell ref="V54:W54"/>
    <mergeCell ref="X54:Y54"/>
    <mergeCell ref="AX56:AY56"/>
    <mergeCell ref="AZ56:BA56"/>
    <mergeCell ref="BB56:BC56"/>
    <mergeCell ref="BD56:BH56"/>
    <mergeCell ref="P57:Q57"/>
    <mergeCell ref="R57:S57"/>
    <mergeCell ref="T57:U57"/>
    <mergeCell ref="V57:W57"/>
    <mergeCell ref="X57:Y57"/>
    <mergeCell ref="AL56:AM56"/>
    <mergeCell ref="AN56:AO56"/>
    <mergeCell ref="AP56:AQ56"/>
    <mergeCell ref="AR56:AS56"/>
    <mergeCell ref="AT56:AU56"/>
    <mergeCell ref="AV56:AW56"/>
    <mergeCell ref="Z56:AA56"/>
    <mergeCell ref="AB56:AC56"/>
    <mergeCell ref="AD56:AE56"/>
    <mergeCell ref="AF56:AG56"/>
    <mergeCell ref="AH56:AI56"/>
    <mergeCell ref="AJ56:AK56"/>
    <mergeCell ref="AX57:AY57"/>
    <mergeCell ref="AZ57:BA57"/>
    <mergeCell ref="BB57:BC57"/>
    <mergeCell ref="BD57:BH57"/>
    <mergeCell ref="P56:Q56"/>
    <mergeCell ref="R56:S56"/>
    <mergeCell ref="T56:U56"/>
    <mergeCell ref="V56:W56"/>
    <mergeCell ref="X56:Y56"/>
    <mergeCell ref="AL57:AM57"/>
    <mergeCell ref="AN57:AO57"/>
    <mergeCell ref="AP57:AQ57"/>
    <mergeCell ref="AR57:AS57"/>
    <mergeCell ref="AT57:AU57"/>
    <mergeCell ref="AV57:AW57"/>
    <mergeCell ref="Z57:AA57"/>
    <mergeCell ref="AB57:AC57"/>
    <mergeCell ref="AD57:AE57"/>
    <mergeCell ref="AF57:AG57"/>
    <mergeCell ref="AH57:AI57"/>
    <mergeCell ref="AJ57:AK57"/>
    <mergeCell ref="AL59:AM59"/>
    <mergeCell ref="AN59:AO59"/>
    <mergeCell ref="AP59:AQ59"/>
    <mergeCell ref="AR59:AS59"/>
    <mergeCell ref="AT59:AU59"/>
    <mergeCell ref="AV59:AW59"/>
    <mergeCell ref="Z59:AA59"/>
    <mergeCell ref="AB59:AC59"/>
    <mergeCell ref="AD59:AE59"/>
    <mergeCell ref="AF59:AG59"/>
    <mergeCell ref="AH59:AI59"/>
    <mergeCell ref="AJ59:AK59"/>
    <mergeCell ref="AX58:AY58"/>
    <mergeCell ref="AZ58:BA58"/>
    <mergeCell ref="BB58:BC58"/>
    <mergeCell ref="BD58:BH58"/>
    <mergeCell ref="P59:Q59"/>
    <mergeCell ref="R59:S59"/>
    <mergeCell ref="T59:U59"/>
    <mergeCell ref="V59:W59"/>
    <mergeCell ref="X59:Y59"/>
    <mergeCell ref="AL58:AM58"/>
    <mergeCell ref="AN58:AO58"/>
    <mergeCell ref="AP58:AQ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AX59:AY59"/>
    <mergeCell ref="AZ59:BA59"/>
    <mergeCell ref="BB59:BC59"/>
    <mergeCell ref="BD59:BH59"/>
    <mergeCell ref="P58:Q58"/>
    <mergeCell ref="R58:S58"/>
    <mergeCell ref="T58:U58"/>
    <mergeCell ref="V58:W58"/>
    <mergeCell ref="X58:Y58"/>
    <mergeCell ref="AX60:AY60"/>
    <mergeCell ref="AZ60:BA60"/>
    <mergeCell ref="BB60:BC60"/>
    <mergeCell ref="BD60:BH60"/>
    <mergeCell ref="P67:Q67"/>
    <mergeCell ref="R67:S67"/>
    <mergeCell ref="T67:U67"/>
    <mergeCell ref="V67:W67"/>
    <mergeCell ref="X67:Y67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AX67:AY67"/>
    <mergeCell ref="AZ67:BA67"/>
    <mergeCell ref="BB67:BC67"/>
    <mergeCell ref="BD67:BH67"/>
    <mergeCell ref="P60:Q60"/>
    <mergeCell ref="R60:S60"/>
    <mergeCell ref="T60:U60"/>
    <mergeCell ref="V60:W60"/>
    <mergeCell ref="X60:Y60"/>
    <mergeCell ref="AL67:AM67"/>
    <mergeCell ref="AN67:AO67"/>
    <mergeCell ref="AP67:AQ67"/>
    <mergeCell ref="AR67:AS67"/>
    <mergeCell ref="AT67:AU67"/>
    <mergeCell ref="AV67:AW67"/>
    <mergeCell ref="Z67:AA67"/>
    <mergeCell ref="AB67:AC67"/>
    <mergeCell ref="AD67:AE67"/>
    <mergeCell ref="AF67:AG67"/>
    <mergeCell ref="AH67:AI67"/>
    <mergeCell ref="AJ67:AK67"/>
    <mergeCell ref="AL69:AM69"/>
    <mergeCell ref="AN69:AO69"/>
    <mergeCell ref="AP69:AQ69"/>
    <mergeCell ref="AR69:AS69"/>
    <mergeCell ref="AT69:AU69"/>
    <mergeCell ref="AV69:AW69"/>
    <mergeCell ref="Z69:AA69"/>
    <mergeCell ref="AB69:AC69"/>
    <mergeCell ref="AD69:AE69"/>
    <mergeCell ref="AF69:AG69"/>
    <mergeCell ref="AH69:AI69"/>
    <mergeCell ref="AJ69:AK69"/>
    <mergeCell ref="AX68:AY68"/>
    <mergeCell ref="AZ68:BA68"/>
    <mergeCell ref="BB68:BC68"/>
    <mergeCell ref="BD68:BH68"/>
    <mergeCell ref="P69:Q69"/>
    <mergeCell ref="R69:S69"/>
    <mergeCell ref="T69:U69"/>
    <mergeCell ref="V69:W69"/>
    <mergeCell ref="X69:Y69"/>
    <mergeCell ref="AL68:AM68"/>
    <mergeCell ref="AN68:AO68"/>
    <mergeCell ref="AP68:AQ68"/>
    <mergeCell ref="AR68:AS68"/>
    <mergeCell ref="AT68:AU68"/>
    <mergeCell ref="AV68:AW68"/>
    <mergeCell ref="Z68:AA68"/>
    <mergeCell ref="AB68:AC68"/>
    <mergeCell ref="AD68:AE68"/>
    <mergeCell ref="AF68:AG68"/>
    <mergeCell ref="AH68:AI68"/>
    <mergeCell ref="AJ68:AK68"/>
    <mergeCell ref="AX69:AY69"/>
    <mergeCell ref="AZ69:BA69"/>
    <mergeCell ref="BB69:BC69"/>
    <mergeCell ref="BD69:BH69"/>
    <mergeCell ref="P68:Q68"/>
    <mergeCell ref="R68:S68"/>
    <mergeCell ref="T68:U68"/>
    <mergeCell ref="V68:W68"/>
    <mergeCell ref="X68:Y68"/>
    <mergeCell ref="BB72:BC72"/>
    <mergeCell ref="BD72:BH72"/>
    <mergeCell ref="P71:Q71"/>
    <mergeCell ref="R71:S71"/>
    <mergeCell ref="T71:U71"/>
    <mergeCell ref="V71:W71"/>
    <mergeCell ref="AV71:AW71"/>
    <mergeCell ref="AX71:AY71"/>
    <mergeCell ref="AZ71:BA71"/>
    <mergeCell ref="BB71:BC71"/>
    <mergeCell ref="AX70:AY70"/>
    <mergeCell ref="AZ70:BA70"/>
    <mergeCell ref="BB70:BC70"/>
    <mergeCell ref="BD70:BH70"/>
    <mergeCell ref="AL70:AM70"/>
    <mergeCell ref="AN70:AO70"/>
    <mergeCell ref="AP70:AQ70"/>
    <mergeCell ref="AR70:AS70"/>
    <mergeCell ref="AT70:AU70"/>
    <mergeCell ref="AV70:AW70"/>
    <mergeCell ref="Z70:AA70"/>
    <mergeCell ref="AB70:AC70"/>
    <mergeCell ref="AD70:AE70"/>
    <mergeCell ref="AF70:AG70"/>
    <mergeCell ref="AH70:AI70"/>
    <mergeCell ref="AJ70:AK70"/>
    <mergeCell ref="P70:Q70"/>
    <mergeCell ref="R70:S70"/>
    <mergeCell ref="T70:U70"/>
    <mergeCell ref="V70:W70"/>
    <mergeCell ref="X70:Y70"/>
    <mergeCell ref="AJ72:AK72"/>
    <mergeCell ref="AL72:AM72"/>
    <mergeCell ref="AN72:AO72"/>
    <mergeCell ref="AP72:AQ72"/>
    <mergeCell ref="AR72:AS72"/>
    <mergeCell ref="AT72:AU72"/>
    <mergeCell ref="X72:Y72"/>
    <mergeCell ref="Z72:AA72"/>
    <mergeCell ref="AB72:AC72"/>
    <mergeCell ref="AD72:AE72"/>
    <mergeCell ref="AF72:AG72"/>
    <mergeCell ref="AH72:AI72"/>
    <mergeCell ref="R73:S73"/>
    <mergeCell ref="T73:U73"/>
    <mergeCell ref="V73:W73"/>
    <mergeCell ref="BD71:BH71"/>
    <mergeCell ref="P72:Q72"/>
    <mergeCell ref="R72:S72"/>
    <mergeCell ref="T72:U72"/>
    <mergeCell ref="V72:W72"/>
    <mergeCell ref="AJ71:AK71"/>
    <mergeCell ref="AL71:AM71"/>
    <mergeCell ref="AN71:AO71"/>
    <mergeCell ref="AP71:AQ71"/>
    <mergeCell ref="AR71:AS71"/>
    <mergeCell ref="AT71:AU71"/>
    <mergeCell ref="X71:Y71"/>
    <mergeCell ref="Z71:AA71"/>
    <mergeCell ref="AB71:AC71"/>
    <mergeCell ref="AD71:AE71"/>
    <mergeCell ref="AF71:AG71"/>
    <mergeCell ref="AH71:AI71"/>
    <mergeCell ref="AV72:AW72"/>
    <mergeCell ref="AX72:AY72"/>
    <mergeCell ref="AZ72:BA72"/>
    <mergeCell ref="Z74:AA74"/>
    <mergeCell ref="AB74:AC74"/>
    <mergeCell ref="AD74:AE74"/>
    <mergeCell ref="AF74:AG74"/>
    <mergeCell ref="AH74:AI74"/>
    <mergeCell ref="AV73:AW73"/>
    <mergeCell ref="AX73:AY73"/>
    <mergeCell ref="AZ73:BA73"/>
    <mergeCell ref="BB73:BC73"/>
    <mergeCell ref="BD73:BH73"/>
    <mergeCell ref="P74:Q74"/>
    <mergeCell ref="R74:S74"/>
    <mergeCell ref="T74:U74"/>
    <mergeCell ref="V74:W74"/>
    <mergeCell ref="AJ73:AK73"/>
    <mergeCell ref="AL73:AM73"/>
    <mergeCell ref="AN73:AO73"/>
    <mergeCell ref="AP73:AQ73"/>
    <mergeCell ref="AR73:AS73"/>
    <mergeCell ref="AT73:AU73"/>
    <mergeCell ref="X73:Y73"/>
    <mergeCell ref="Z73:AA73"/>
    <mergeCell ref="AB73:AC73"/>
    <mergeCell ref="AD73:AE73"/>
    <mergeCell ref="AF73:AG73"/>
    <mergeCell ref="AH73:AI73"/>
    <mergeCell ref="AV74:AW74"/>
    <mergeCell ref="AX74:AY74"/>
    <mergeCell ref="AZ74:BA74"/>
    <mergeCell ref="BB74:BC74"/>
    <mergeCell ref="AR77:AW77"/>
    <mergeCell ref="AX77:BC77"/>
    <mergeCell ref="Z77:AA77"/>
    <mergeCell ref="X77:Y77"/>
    <mergeCell ref="BD74:BH74"/>
    <mergeCell ref="P73:Q73"/>
    <mergeCell ref="AX76:BC76"/>
    <mergeCell ref="BD76:BH76"/>
    <mergeCell ref="AZ75:BA75"/>
    <mergeCell ref="BB75:BC75"/>
    <mergeCell ref="BD75:BH75"/>
    <mergeCell ref="AB76:AC76"/>
    <mergeCell ref="AD76:AE76"/>
    <mergeCell ref="AN75:AO75"/>
    <mergeCell ref="AP75:AQ75"/>
    <mergeCell ref="AR75:AS75"/>
    <mergeCell ref="AT75:AU75"/>
    <mergeCell ref="AV75:AW75"/>
    <mergeCell ref="AX75:AY75"/>
    <mergeCell ref="AB75:AC75"/>
    <mergeCell ref="AD75:AE75"/>
    <mergeCell ref="AF75:AG75"/>
    <mergeCell ref="AH75:AI75"/>
    <mergeCell ref="AJ75:AK75"/>
    <mergeCell ref="AL75:AM75"/>
    <mergeCell ref="AR76:AW76"/>
    <mergeCell ref="T75:U75"/>
    <mergeCell ref="V75:W75"/>
    <mergeCell ref="X75:Y75"/>
    <mergeCell ref="Z75:AA75"/>
    <mergeCell ref="AJ74:AK74"/>
    <mergeCell ref="AL74:AM74"/>
    <mergeCell ref="BC87:BH87"/>
    <mergeCell ref="A82:K82"/>
    <mergeCell ref="A98:D98"/>
    <mergeCell ref="BC98:BH98"/>
    <mergeCell ref="A95:D95"/>
    <mergeCell ref="A99:D99"/>
    <mergeCell ref="BC99:BH99"/>
    <mergeCell ref="A81:K81"/>
    <mergeCell ref="L81:N81"/>
    <mergeCell ref="O81:Q81"/>
    <mergeCell ref="R81:T81"/>
    <mergeCell ref="U81:AA81"/>
    <mergeCell ref="AB81:AH81"/>
    <mergeCell ref="AR78:AW78"/>
    <mergeCell ref="AX78:BC78"/>
    <mergeCell ref="BD78:BH78"/>
    <mergeCell ref="A80:T80"/>
    <mergeCell ref="U80:AP80"/>
    <mergeCell ref="AI81:AP81"/>
    <mergeCell ref="T78:U78"/>
    <mergeCell ref="V78:W78"/>
    <mergeCell ref="X78:Y78"/>
    <mergeCell ref="Z78:AA78"/>
    <mergeCell ref="AB78:AC78"/>
    <mergeCell ref="AD78:AE78"/>
    <mergeCell ref="AF78:AK78"/>
    <mergeCell ref="AL78:AQ78"/>
    <mergeCell ref="A94:D94"/>
    <mergeCell ref="BC94:BH94"/>
    <mergeCell ref="BC93:BH93"/>
    <mergeCell ref="A93:D93"/>
    <mergeCell ref="E109:BB109"/>
    <mergeCell ref="E108:BB108"/>
    <mergeCell ref="E107:BB107"/>
    <mergeCell ref="E106:BB106"/>
    <mergeCell ref="E105:BB105"/>
    <mergeCell ref="E104:BB104"/>
    <mergeCell ref="E99:BB99"/>
    <mergeCell ref="E100:BB100"/>
    <mergeCell ref="E101:BB101"/>
    <mergeCell ref="E102:BB102"/>
    <mergeCell ref="E103:BB103"/>
    <mergeCell ref="A104:D104"/>
    <mergeCell ref="BC104:BH104"/>
    <mergeCell ref="BC97:BH97"/>
    <mergeCell ref="A96:D96"/>
    <mergeCell ref="BC96:BH96"/>
    <mergeCell ref="BC2:BH2"/>
    <mergeCell ref="B8:G8"/>
    <mergeCell ref="H8:K8"/>
    <mergeCell ref="AO14:AR14"/>
    <mergeCell ref="AS14:AS15"/>
    <mergeCell ref="AT14:AV14"/>
    <mergeCell ref="AW14:AW15"/>
    <mergeCell ref="AX14:BA14"/>
    <mergeCell ref="BB14:BB15"/>
    <mergeCell ref="BC14:BC15"/>
    <mergeCell ref="BD14:BD15"/>
    <mergeCell ref="BE14:BE15"/>
    <mergeCell ref="BF14:BF15"/>
    <mergeCell ref="AK14:AN14"/>
    <mergeCell ref="AQ80:BH80"/>
    <mergeCell ref="AQ81:BH82"/>
    <mergeCell ref="B31:O31"/>
    <mergeCell ref="A75:S75"/>
    <mergeCell ref="A76:S76"/>
    <mergeCell ref="A77:S77"/>
    <mergeCell ref="A78:S78"/>
    <mergeCell ref="L82:N82"/>
    <mergeCell ref="O82:Q82"/>
    <mergeCell ref="R82:T82"/>
    <mergeCell ref="U82:AA82"/>
    <mergeCell ref="AB82:AH82"/>
    <mergeCell ref="AI82:AP82"/>
    <mergeCell ref="BD77:BH77"/>
    <mergeCell ref="AB77:AC77"/>
    <mergeCell ref="AD77:AE77"/>
    <mergeCell ref="AF77:AK77"/>
    <mergeCell ref="AL77:AQ77"/>
    <mergeCell ref="A14:A15"/>
    <mergeCell ref="B14:E14"/>
    <mergeCell ref="F14:F15"/>
    <mergeCell ref="G14:I14"/>
    <mergeCell ref="J14:J15"/>
    <mergeCell ref="K14:N14"/>
    <mergeCell ref="O14:R14"/>
    <mergeCell ref="S14:S15"/>
    <mergeCell ref="T14:V14"/>
    <mergeCell ref="W14:W15"/>
    <mergeCell ref="X14:Z14"/>
    <mergeCell ref="AA14:AA15"/>
    <mergeCell ref="AB14:AE14"/>
    <mergeCell ref="AF14:AF15"/>
    <mergeCell ref="AG14:AI14"/>
    <mergeCell ref="AJ14:AJ15"/>
    <mergeCell ref="BC95:BH95"/>
    <mergeCell ref="V77:W77"/>
    <mergeCell ref="T77:U77"/>
    <mergeCell ref="A90:D90"/>
    <mergeCell ref="BC90:BH90"/>
    <mergeCell ref="A91:D91"/>
    <mergeCell ref="BC91:BH91"/>
    <mergeCell ref="A92:D92"/>
    <mergeCell ref="BC92:BH92"/>
    <mergeCell ref="A88:D88"/>
    <mergeCell ref="BC88:BH88"/>
    <mergeCell ref="A89:D89"/>
    <mergeCell ref="BC89:BH89"/>
    <mergeCell ref="A86:D86"/>
    <mergeCell ref="BC86:BH86"/>
    <mergeCell ref="A87:D87"/>
    <mergeCell ref="A115:X116"/>
    <mergeCell ref="E126:BB126"/>
    <mergeCell ref="E125:BB125"/>
    <mergeCell ref="E124:BB124"/>
    <mergeCell ref="E113:BB113"/>
    <mergeCell ref="E112:BB112"/>
    <mergeCell ref="E111:BB111"/>
    <mergeCell ref="E110:BB110"/>
    <mergeCell ref="A105:D105"/>
    <mergeCell ref="BC105:BH105"/>
    <mergeCell ref="A106:D106"/>
    <mergeCell ref="BC106:BH106"/>
    <mergeCell ref="A125:D125"/>
    <mergeCell ref="BC125:BH125"/>
    <mergeCell ref="A101:D101"/>
    <mergeCell ref="BC101:BH101"/>
    <mergeCell ref="A102:D102"/>
    <mergeCell ref="BC102:BH102"/>
    <mergeCell ref="AP117:AW117"/>
    <mergeCell ref="A118:G118"/>
    <mergeCell ref="H118:J118"/>
    <mergeCell ref="A103:D103"/>
    <mergeCell ref="BC103:BH103"/>
    <mergeCell ref="Y6:AU8"/>
    <mergeCell ref="A123:D123"/>
    <mergeCell ref="E123:BB123"/>
    <mergeCell ref="BC123:BH123"/>
    <mergeCell ref="A127:BH127"/>
    <mergeCell ref="A129:BH129"/>
    <mergeCell ref="AI118:AO118"/>
    <mergeCell ref="AP118:AR118"/>
    <mergeCell ref="AI115:BH116"/>
    <mergeCell ref="A117:G117"/>
    <mergeCell ref="H117:Q117"/>
    <mergeCell ref="A110:D110"/>
    <mergeCell ref="BC110:BH110"/>
    <mergeCell ref="A107:D107"/>
    <mergeCell ref="BC107:BH107"/>
    <mergeCell ref="A108:D108"/>
    <mergeCell ref="BC108:BH108"/>
    <mergeCell ref="B56:O56"/>
    <mergeCell ref="B57:O57"/>
    <mergeCell ref="B58:O58"/>
    <mergeCell ref="B59:O59"/>
    <mergeCell ref="E86:BB86"/>
    <mergeCell ref="E87:BB87"/>
    <mergeCell ref="E88:BB88"/>
    <mergeCell ref="E89:BB89"/>
    <mergeCell ref="E90:BB90"/>
    <mergeCell ref="E91:BB91"/>
    <mergeCell ref="E92:BB92"/>
    <mergeCell ref="E93:BB93"/>
    <mergeCell ref="E94:BB94"/>
    <mergeCell ref="E95:BB95"/>
    <mergeCell ref="E96:BB96"/>
    <mergeCell ref="AD132:BH132"/>
    <mergeCell ref="B70:O70"/>
    <mergeCell ref="B71:O71"/>
    <mergeCell ref="B72:O72"/>
    <mergeCell ref="B73:O73"/>
    <mergeCell ref="B74:O74"/>
    <mergeCell ref="Z76:AA76"/>
    <mergeCell ref="X76:Y76"/>
    <mergeCell ref="V76:W76"/>
    <mergeCell ref="T76:U76"/>
    <mergeCell ref="AF76:AK76"/>
    <mergeCell ref="AL76:AQ76"/>
    <mergeCell ref="E97:BB97"/>
    <mergeCell ref="E98:BB98"/>
    <mergeCell ref="B60:O60"/>
    <mergeCell ref="B67:O67"/>
    <mergeCell ref="B68:O68"/>
    <mergeCell ref="B69:O69"/>
    <mergeCell ref="AN74:AO74"/>
    <mergeCell ref="AP74:AQ74"/>
    <mergeCell ref="AR74:AS74"/>
    <mergeCell ref="AT74:AU74"/>
    <mergeCell ref="X74:Y74"/>
    <mergeCell ref="A126:D126"/>
    <mergeCell ref="BC126:BH126"/>
    <mergeCell ref="A113:D113"/>
    <mergeCell ref="BC113:BH113"/>
    <mergeCell ref="A124:D124"/>
    <mergeCell ref="BC124:BH124"/>
    <mergeCell ref="A111:D111"/>
    <mergeCell ref="BC111:BH111"/>
    <mergeCell ref="A112:D112"/>
    <mergeCell ref="A130:BH130"/>
    <mergeCell ref="B32:O32"/>
    <mergeCell ref="B33:O33"/>
    <mergeCell ref="B34:O34"/>
    <mergeCell ref="B35:O35"/>
    <mergeCell ref="B36:O36"/>
    <mergeCell ref="B37:O37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B47:O47"/>
    <mergeCell ref="B48:O48"/>
    <mergeCell ref="B49:O49"/>
    <mergeCell ref="B50:O50"/>
    <mergeCell ref="B51:O51"/>
    <mergeCell ref="B52:O52"/>
    <mergeCell ref="B53:O53"/>
    <mergeCell ref="B54:O54"/>
    <mergeCell ref="B55:O55"/>
    <mergeCell ref="BC112:BH112"/>
    <mergeCell ref="A100:D100"/>
    <mergeCell ref="BC100:BH100"/>
    <mergeCell ref="A109:D109"/>
    <mergeCell ref="BC109:BH109"/>
    <mergeCell ref="A97:D97"/>
    <mergeCell ref="AI114:AQ114"/>
  </mergeCells>
  <printOptions horizontalCentered="1"/>
  <pageMargins left="0" right="0" top="0" bottom="0" header="0" footer="0"/>
  <pageSetup paperSize="8" scale="2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29.06.22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Щербина Наталья Витальевна</dc:creator>
  <cp:lastModifiedBy>Шимборецкая Ольга Викторовна</cp:lastModifiedBy>
  <cp:lastPrinted>2022-10-05T13:07:48Z</cp:lastPrinted>
  <dcterms:created xsi:type="dcterms:W3CDTF">2022-06-29T12:05:09Z</dcterms:created>
  <dcterms:modified xsi:type="dcterms:W3CDTF">2022-10-11T07:26:17Z</dcterms:modified>
</cp:coreProperties>
</file>