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5028" windowWidth="16608" windowHeight="5088" tabRatio="473"/>
  </bookViews>
  <sheets>
    <sheet name="I-36 01 06 Сварка" sheetId="1" r:id="rId1"/>
  </sheets>
  <definedNames>
    <definedName name="Z_B6558FF4_FCE2_439F_A0BA_244F8A5CBC88_.wvu.PrintArea" localSheetId="0" hidden="1">'I-36 01 06 Сварка'!$A$4:$CD$151</definedName>
    <definedName name="_xlnm.Print_Area" localSheetId="0">'I-36 01 06 Сварка'!$A$1:$CC$274</definedName>
  </definedNames>
  <calcPr calcId="145621"/>
  <customWorkbookViews>
    <customWorkbookView name="User - Личное представление" guid="{B6558FF4-FCE2-439F-A0BA-244F8A5CBC88}" mergeInterval="0" personalView="1" maximized="1" windowWidth="1362" windowHeight="670" tabRatio="473" activeSheetId="1"/>
  </customWorkbookViews>
</workbook>
</file>

<file path=xl/calcChain.xml><?xml version="1.0" encoding="utf-8"?>
<calcChain xmlns="http://schemas.openxmlformats.org/spreadsheetml/2006/main">
  <c r="BI144" i="1" l="1"/>
  <c r="AW145" i="1" l="1"/>
  <c r="AH146" i="1" l="1"/>
  <c r="AI131" i="1" l="1"/>
  <c r="AI72" i="1"/>
  <c r="BY133" i="1"/>
  <c r="BY128" i="1"/>
  <c r="BY125" i="1"/>
  <c r="BY121" i="1"/>
  <c r="BY119" i="1"/>
  <c r="BY118" i="1"/>
  <c r="BY117" i="1"/>
  <c r="BY115" i="1"/>
  <c r="BY114" i="1"/>
  <c r="BY113" i="1"/>
  <c r="BY110" i="1"/>
  <c r="BY88" i="1"/>
  <c r="BY84" i="1"/>
  <c r="BY83" i="1"/>
  <c r="BY81" i="1"/>
  <c r="BY80" i="1"/>
  <c r="BY71" i="1"/>
  <c r="BY68" i="1"/>
  <c r="BY67" i="1"/>
  <c r="BY65" i="1"/>
  <c r="BY64" i="1"/>
  <c r="BY63" i="1"/>
  <c r="BY60" i="1"/>
  <c r="BY59" i="1"/>
  <c r="BY56" i="1"/>
  <c r="BY55" i="1"/>
  <c r="BY52" i="1"/>
  <c r="BY51" i="1"/>
  <c r="BY50" i="1"/>
  <c r="BY49" i="1"/>
  <c r="BY48" i="1"/>
  <c r="BY46" i="1"/>
  <c r="BY45" i="1"/>
  <c r="BY44" i="1"/>
  <c r="BY43" i="1"/>
  <c r="BQ24" i="1" l="1"/>
  <c r="BQ77" i="1" l="1"/>
  <c r="BW78" i="1"/>
  <c r="BS78" i="1"/>
  <c r="BQ78" i="1"/>
  <c r="BO78" i="1"/>
  <c r="BK78" i="1"/>
  <c r="BG78" i="1"/>
  <c r="BC78" i="1"/>
  <c r="BA78" i="1"/>
  <c r="AY78" i="1"/>
  <c r="AU78" i="1"/>
  <c r="AQ78" i="1"/>
  <c r="AO78" i="1"/>
  <c r="AM78" i="1"/>
  <c r="AK78" i="1"/>
  <c r="AS146" i="1"/>
  <c r="AS144" i="1" l="1"/>
  <c r="AW144" i="1"/>
  <c r="BA144" i="1"/>
  <c r="BE144" i="1"/>
  <c r="BU144" i="1"/>
  <c r="BQ144" i="1"/>
  <c r="BQ143" i="1"/>
  <c r="BM144" i="1"/>
  <c r="BM143" i="1"/>
  <c r="BI143" i="1"/>
  <c r="BE143" i="1"/>
  <c r="BA143" i="1"/>
  <c r="BQ146" i="1"/>
  <c r="BM146" i="1"/>
  <c r="BI146" i="1"/>
  <c r="BE146" i="1"/>
  <c r="BA146" i="1"/>
  <c r="AW146" i="1"/>
  <c r="BQ145" i="1"/>
  <c r="BM145" i="1"/>
  <c r="BI145" i="1"/>
  <c r="BE145" i="1"/>
  <c r="BA145" i="1"/>
  <c r="AS145" i="1"/>
  <c r="AS78" i="1" l="1"/>
  <c r="BX41" i="1"/>
  <c r="BW41" i="1"/>
  <c r="BU41" i="1"/>
  <c r="BS41" i="1"/>
  <c r="BQ41" i="1"/>
  <c r="BO41" i="1"/>
  <c r="BK41" i="1"/>
  <c r="BI41" i="1"/>
  <c r="BG41" i="1"/>
  <c r="BE41" i="1"/>
  <c r="BC41" i="1"/>
  <c r="AZ41" i="1"/>
  <c r="AY41" i="1"/>
  <c r="AW41" i="1"/>
  <c r="AU41" i="1"/>
  <c r="AS41" i="1"/>
  <c r="AQ41" i="1"/>
  <c r="AO41" i="1"/>
  <c r="AM41" i="1"/>
  <c r="AK41" i="1"/>
  <c r="AI87" i="1"/>
  <c r="AI109" i="1"/>
  <c r="AG109" i="1" s="1"/>
  <c r="AI77" i="1"/>
  <c r="BI109" i="1" l="1"/>
  <c r="AM141" i="1" l="1"/>
  <c r="BU146" i="1"/>
  <c r="AI80" i="1" l="1"/>
  <c r="AI81" i="1"/>
  <c r="AQ141" i="1" l="1"/>
  <c r="BG141" i="1"/>
  <c r="BE142" i="1" s="1"/>
  <c r="BW141" i="1"/>
  <c r="BU142" i="1" s="1"/>
  <c r="BC141" i="1"/>
  <c r="BA142" i="1" s="1"/>
  <c r="AO141" i="1"/>
  <c r="AK141" i="1"/>
  <c r="AU141" i="1"/>
  <c r="AS142" i="1" s="1"/>
  <c r="AY141" i="1"/>
  <c r="AW142" i="1" s="1"/>
  <c r="BK141" i="1"/>
  <c r="BI142" i="1" s="1"/>
  <c r="AS141" i="1"/>
  <c r="BQ141" i="1"/>
  <c r="AI145" i="1" l="1"/>
  <c r="AI69" i="1" l="1"/>
  <c r="AI63" i="1" l="1"/>
  <c r="AI68" i="1"/>
  <c r="AG68" i="1" s="1"/>
  <c r="AI67" i="1"/>
  <c r="BU143" i="1" l="1"/>
  <c r="AG146" i="1" l="1"/>
  <c r="AS143" i="1" l="1"/>
  <c r="AW143" i="1"/>
  <c r="BU145" i="1"/>
  <c r="AG144" i="1" l="1"/>
  <c r="AG145" i="1"/>
  <c r="AG143" i="1"/>
  <c r="CE47" i="1" l="1"/>
  <c r="BT24" i="1" l="1"/>
  <c r="BT23" i="1"/>
  <c r="BT22" i="1"/>
  <c r="BT21" i="1"/>
  <c r="BQ23" i="1"/>
  <c r="BQ22" i="1"/>
  <c r="BQ21" i="1"/>
  <c r="BW24" i="1"/>
  <c r="BN24" i="1"/>
  <c r="BK24" i="1"/>
  <c r="BI24" i="1"/>
  <c r="BF24" i="1"/>
  <c r="BW23" i="1"/>
  <c r="BN23" i="1"/>
  <c r="BK23" i="1"/>
  <c r="BI23" i="1"/>
  <c r="BF23" i="1"/>
  <c r="BW22" i="1"/>
  <c r="BN22" i="1"/>
  <c r="BK22" i="1"/>
  <c r="BI22" i="1"/>
  <c r="BF22" i="1"/>
  <c r="BW21" i="1"/>
  <c r="BN21" i="1"/>
  <c r="BK21" i="1"/>
  <c r="BI21" i="1"/>
  <c r="BF21" i="1"/>
  <c r="BF25" i="1" l="1"/>
  <c r="BW25" i="1"/>
  <c r="BI25" i="1"/>
  <c r="BT25" i="1"/>
  <c r="BK25" i="1"/>
  <c r="BN25" i="1"/>
  <c r="BQ25" i="1"/>
  <c r="BZ24" i="1"/>
  <c r="BZ23" i="1"/>
  <c r="BZ22" i="1"/>
  <c r="BZ21" i="1"/>
  <c r="BZ25" i="1" l="1"/>
  <c r="AI71" i="1" l="1"/>
  <c r="AI91" i="1"/>
  <c r="AI65" i="1"/>
  <c r="AI49" i="1"/>
  <c r="AI92" i="1"/>
  <c r="AI121" i="1"/>
  <c r="AI88" i="1"/>
  <c r="AI48" i="1"/>
  <c r="AI74" i="1"/>
  <c r="AI52" i="1"/>
  <c r="AI115" i="1"/>
  <c r="AI110" i="1"/>
  <c r="AI119" i="1"/>
  <c r="AI125" i="1"/>
  <c r="AI75" i="1"/>
  <c r="AI83" i="1"/>
  <c r="AI126" i="1"/>
  <c r="AI84" i="1"/>
  <c r="AG84" i="1" s="1"/>
  <c r="AI51" i="1"/>
  <c r="AI59" i="1"/>
  <c r="AG59" i="1" s="1"/>
  <c r="AI127" i="1"/>
  <c r="AG127" i="1" s="1"/>
  <c r="AI50" i="1"/>
  <c r="AI134" i="1"/>
  <c r="AI128" i="1"/>
  <c r="AG128" i="1" s="1"/>
  <c r="BY72" i="1" s="1"/>
  <c r="AI53" i="1"/>
  <c r="AI56" i="1"/>
  <c r="AI117" i="1"/>
  <c r="AI122" i="1"/>
  <c r="AI55" i="1"/>
  <c r="AI124" i="1"/>
  <c r="AI85" i="1"/>
  <c r="AG85" i="1" s="1"/>
  <c r="AI129" i="1"/>
  <c r="AI113" i="1"/>
  <c r="AG113" i="1" s="1"/>
  <c r="AI78" i="1" l="1"/>
  <c r="AV78" i="1"/>
  <c r="AG134" i="1"/>
  <c r="BU134" i="1" s="1"/>
  <c r="AG41" i="1"/>
  <c r="AG91" i="1"/>
  <c r="AG92" i="1"/>
  <c r="BI92" i="1" s="1"/>
  <c r="BM85" i="1"/>
  <c r="BA41" i="1"/>
  <c r="BA141" i="1" s="1"/>
  <c r="BM75" i="1"/>
  <c r="BM41" i="1" s="1"/>
  <c r="BE84" i="1"/>
  <c r="AI41" i="1"/>
  <c r="AG78" i="1" l="1"/>
  <c r="AG141" i="1" s="1"/>
  <c r="BM78" i="1"/>
  <c r="BM141" i="1" s="1"/>
  <c r="BU78" i="1"/>
  <c r="BU141" i="1" s="1"/>
  <c r="BE78" i="1"/>
  <c r="BE141" i="1" s="1"/>
  <c r="BI78" i="1"/>
  <c r="BI141" i="1" s="1"/>
  <c r="AW91" i="1"/>
  <c r="AW78" i="1" s="1"/>
  <c r="AW141" i="1" s="1"/>
  <c r="BO141" i="1"/>
  <c r="BM142" i="1" s="1"/>
  <c r="AI141" i="1"/>
  <c r="BS141" i="1" l="1"/>
  <c r="BQ142" i="1" s="1"/>
  <c r="BY53" i="1" l="1"/>
  <c r="BY57" i="1"/>
  <c r="BL41" i="1"/>
  <c r="BY66" i="1"/>
  <c r="BH41" i="1"/>
  <c r="BP41" i="1"/>
  <c r="BY75" i="1"/>
  <c r="BD41" i="1"/>
  <c r="BY74" i="1"/>
  <c r="BT41" i="1"/>
  <c r="BY77" i="1"/>
  <c r="BY85" i="1"/>
  <c r="BY92" i="1"/>
  <c r="BY124" i="1"/>
  <c r="BY109" i="1"/>
  <c r="BY111" i="1"/>
  <c r="BY134" i="1"/>
  <c r="BH78" i="1"/>
  <c r="BY131" i="1"/>
  <c r="AV69" i="1" s="1"/>
  <c r="BH141" i="1" l="1"/>
  <c r="BY69" i="1"/>
  <c r="BY41" i="1" s="1"/>
  <c r="AV41" i="1"/>
  <c r="AV141" i="1" s="1"/>
  <c r="BY122" i="1"/>
  <c r="BY127" i="1"/>
  <c r="BY129" i="1"/>
  <c r="BD78" i="1"/>
  <c r="BD141" i="1" s="1"/>
  <c r="BX78" i="1"/>
  <c r="BX141" i="1" s="1"/>
  <c r="BY126" i="1"/>
  <c r="BY91" i="1"/>
  <c r="AZ78" i="1"/>
  <c r="AZ141" i="1" s="1"/>
  <c r="BL78" i="1"/>
  <c r="BL141" i="1" s="1"/>
  <c r="BY87" i="1"/>
  <c r="BT78" i="1"/>
  <c r="BT141" i="1" s="1"/>
  <c r="BY116" i="1"/>
  <c r="BY89" i="1"/>
  <c r="BP78" i="1"/>
  <c r="BP141" i="1" s="1"/>
  <c r="BY78" i="1" l="1"/>
  <c r="BY141" i="1" s="1"/>
</calcChain>
</file>

<file path=xl/comments1.xml><?xml version="1.0" encoding="utf-8"?>
<comments xmlns="http://schemas.openxmlformats.org/spreadsheetml/2006/main">
  <authors>
    <author>User</author>
  </authors>
  <commentList>
    <comment ref="BY83" authorId="0">
      <text>
        <r>
          <rPr>
            <b/>
            <sz val="9"/>
            <color indexed="81"/>
            <rFont val="Tahoma"/>
            <family val="2"/>
            <charset val="204"/>
          </rPr>
          <t>3,5 ?</t>
        </r>
      </text>
    </comment>
    <comment ref="BY84" authorId="0">
      <text>
        <r>
          <rPr>
            <b/>
            <sz val="9"/>
            <color indexed="81"/>
            <rFont val="Tahoma"/>
            <family val="2"/>
            <charset val="204"/>
          </rPr>
          <t>2,5 ?</t>
        </r>
      </text>
    </comment>
    <comment ref="BY87" authorId="0">
      <text>
        <r>
          <rPr>
            <b/>
            <sz val="9"/>
            <color indexed="81"/>
            <rFont val="Tahoma"/>
            <family val="2"/>
            <charset val="204"/>
          </rPr>
          <t>2,0 ?</t>
        </r>
      </text>
    </comment>
  </commentList>
</comments>
</file>

<file path=xl/sharedStrings.xml><?xml version="1.0" encoding="utf-8"?>
<sst xmlns="http://schemas.openxmlformats.org/spreadsheetml/2006/main" count="921" uniqueCount="493">
  <si>
    <t>УТВЕРЖДАЮ</t>
  </si>
  <si>
    <t>Сентябрь</t>
  </si>
  <si>
    <t>Декабрь</t>
  </si>
  <si>
    <t>Июль</t>
  </si>
  <si>
    <t>Август</t>
  </si>
  <si>
    <t>=</t>
  </si>
  <si>
    <t>О</t>
  </si>
  <si>
    <t>Х</t>
  </si>
  <si>
    <t>//</t>
  </si>
  <si>
    <t>Обозначения :</t>
  </si>
  <si>
    <t>Всего</t>
  </si>
  <si>
    <t>РГР</t>
  </si>
  <si>
    <t>1.</t>
  </si>
  <si>
    <t>Иностранный язык</t>
  </si>
  <si>
    <t>Введение в инженерное образование</t>
  </si>
  <si>
    <t>2.</t>
  </si>
  <si>
    <t>2.1</t>
  </si>
  <si>
    <t>Математика</t>
  </si>
  <si>
    <t>Физика</t>
  </si>
  <si>
    <t>Химия</t>
  </si>
  <si>
    <t>Охрана труда</t>
  </si>
  <si>
    <t>3.1</t>
  </si>
  <si>
    <t>3.2</t>
  </si>
  <si>
    <t>Количество  курсовых проектов</t>
  </si>
  <si>
    <t>Количество  курсовых  работ</t>
  </si>
  <si>
    <t>2</t>
  </si>
  <si>
    <t>Количество  экзаменов</t>
  </si>
  <si>
    <t>Количество  зачетов</t>
  </si>
  <si>
    <t>3</t>
  </si>
  <si>
    <t>Преддипломная</t>
  </si>
  <si>
    <t>Механика материалов</t>
  </si>
  <si>
    <t>Теоретическая механика</t>
  </si>
  <si>
    <t>Гидравлика и гидропривод</t>
  </si>
  <si>
    <t xml:space="preserve">Теория сварочных процессов </t>
  </si>
  <si>
    <t>Основы автоматизации сварочного производства</t>
  </si>
  <si>
    <t xml:space="preserve">Сварочные материалы </t>
  </si>
  <si>
    <t>Упрочнение и восстановление деталей машин</t>
  </si>
  <si>
    <t>№</t>
  </si>
  <si>
    <t>Лекции</t>
  </si>
  <si>
    <t>Лабораторные</t>
  </si>
  <si>
    <t>Практические</t>
  </si>
  <si>
    <t>1 курс</t>
  </si>
  <si>
    <t>2 курс</t>
  </si>
  <si>
    <t>3 курс</t>
  </si>
  <si>
    <t>4 курс</t>
  </si>
  <si>
    <t>Распределение по курсам и семестрам</t>
  </si>
  <si>
    <t>/</t>
  </si>
  <si>
    <t>01</t>
  </si>
  <si>
    <t>07</t>
  </si>
  <si>
    <t>05</t>
  </si>
  <si>
    <t>08</t>
  </si>
  <si>
    <t>02</t>
  </si>
  <si>
    <t>04</t>
  </si>
  <si>
    <t>09</t>
  </si>
  <si>
    <t>03</t>
  </si>
  <si>
    <t>06</t>
  </si>
  <si>
    <t>Теоретическое обучение</t>
  </si>
  <si>
    <t>Экзаменационная сессия</t>
  </si>
  <si>
    <t>Учебная практика</t>
  </si>
  <si>
    <t>Производственная практика</t>
  </si>
  <si>
    <t>Дипломное проектирование</t>
  </si>
  <si>
    <t>Каникулы</t>
  </si>
  <si>
    <t>Сем</t>
  </si>
  <si>
    <t>Нед</t>
  </si>
  <si>
    <t>15</t>
  </si>
  <si>
    <t>22</t>
  </si>
  <si>
    <t>16</t>
  </si>
  <si>
    <t>23</t>
  </si>
  <si>
    <t>31</t>
  </si>
  <si>
    <t>29</t>
  </si>
  <si>
    <t>28</t>
  </si>
  <si>
    <t>21</t>
  </si>
  <si>
    <t>14</t>
  </si>
  <si>
    <t>12</t>
  </si>
  <si>
    <t>19</t>
  </si>
  <si>
    <t>26</t>
  </si>
  <si>
    <t>13</t>
  </si>
  <si>
    <t>20</t>
  </si>
  <si>
    <t>27</t>
  </si>
  <si>
    <t>17</t>
  </si>
  <si>
    <t>10</t>
  </si>
  <si>
    <t>24</t>
  </si>
  <si>
    <t>30</t>
  </si>
  <si>
    <t>18</t>
  </si>
  <si>
    <t>25</t>
  </si>
  <si>
    <t>11</t>
  </si>
  <si>
    <t xml:space="preserve">Октябрь </t>
  </si>
  <si>
    <t>Ноябрь</t>
  </si>
  <si>
    <t>Январь</t>
  </si>
  <si>
    <t>Февраль</t>
  </si>
  <si>
    <t>Март</t>
  </si>
  <si>
    <t>Апрель</t>
  </si>
  <si>
    <t>Май</t>
  </si>
  <si>
    <t>Июнь</t>
  </si>
  <si>
    <t>Курс</t>
  </si>
  <si>
    <t>Итого:</t>
  </si>
  <si>
    <t>3.</t>
  </si>
  <si>
    <t>Основы управления интеллектуальной собственностью</t>
  </si>
  <si>
    <t>Проектирование сварных конструкций</t>
  </si>
  <si>
    <t>САПР сварочного производства</t>
  </si>
  <si>
    <t>Специальные способы сварки и резки</t>
  </si>
  <si>
    <t>Проектирование сварочных цехов</t>
  </si>
  <si>
    <t>Сварка специальных материалов</t>
  </si>
  <si>
    <t>Технология пайки</t>
  </si>
  <si>
    <t>Материаловедение</t>
  </si>
  <si>
    <t>1.1</t>
  </si>
  <si>
    <t>1.2</t>
  </si>
  <si>
    <t>Металловедение сварки</t>
  </si>
  <si>
    <t xml:space="preserve">Технологическая </t>
  </si>
  <si>
    <t>Механика разрушения и механические свойства</t>
  </si>
  <si>
    <t>Оборудование сварки плавлением</t>
  </si>
  <si>
    <t>Автоматические линии и гибкие производства</t>
  </si>
  <si>
    <t>Учебно-производственная</t>
  </si>
  <si>
    <t>Ознакомительно-производственная</t>
  </si>
  <si>
    <t>1.1.1</t>
  </si>
  <si>
    <t>1.2.1</t>
  </si>
  <si>
    <t>1.2.2</t>
  </si>
  <si>
    <t>инженер</t>
  </si>
  <si>
    <t>4.1</t>
  </si>
  <si>
    <t>Экзамены</t>
  </si>
  <si>
    <t>Зачеты</t>
  </si>
  <si>
    <t>4</t>
  </si>
  <si>
    <t xml:space="preserve">Аудиторные </t>
  </si>
  <si>
    <t>Месяц</t>
  </si>
  <si>
    <t>№ нед</t>
  </si>
  <si>
    <t>1</t>
  </si>
  <si>
    <t>5</t>
  </si>
  <si>
    <t>6</t>
  </si>
  <si>
    <t>7</t>
  </si>
  <si>
    <t>8</t>
  </si>
  <si>
    <t>9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</si>
  <si>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</si>
  <si>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</si>
  <si>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</si>
  <si>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</si>
  <si>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</si>
  <si>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</si>
  <si>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</si>
  <si>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</si>
  <si>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</si>
  <si>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</si>
  <si>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</si>
  <si>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</si>
  <si>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</si>
  <si>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</si>
  <si>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</si>
  <si>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</si>
  <si>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</si>
  <si>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</si>
  <si>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</si>
  <si>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</si>
  <si>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</si>
  <si>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Электротехника и электроника</t>
  </si>
  <si>
    <t>Всего зачётных единиц</t>
  </si>
  <si>
    <t>Количество часов учебных занятий / зачётных единиц</t>
  </si>
  <si>
    <t>З/ед</t>
  </si>
  <si>
    <t xml:space="preserve">Технология и оборудование сварки давлением </t>
  </si>
  <si>
    <t xml:space="preserve">Технология сварки плавлением и термической резки </t>
  </si>
  <si>
    <t xml:space="preserve">Физическая культура </t>
  </si>
  <si>
    <t>Системы управления качеством сварочного производства</t>
  </si>
  <si>
    <t>Проектирование технологической оснастки</t>
  </si>
  <si>
    <t>I. График образовательного процесса</t>
  </si>
  <si>
    <t>III.  План образовательного процесса</t>
  </si>
  <si>
    <t>4.</t>
  </si>
  <si>
    <t>5.</t>
  </si>
  <si>
    <t>6.</t>
  </si>
  <si>
    <t>/1-6</t>
  </si>
  <si>
    <t>Радиационная безопасность</t>
  </si>
  <si>
    <t>:</t>
  </si>
  <si>
    <t xml:space="preserve">Информатика </t>
  </si>
  <si>
    <t>Прикладная механика</t>
  </si>
  <si>
    <t>Основы эколого-энергетической устойчивости производств</t>
  </si>
  <si>
    <t>II. Сводные данные по бюджету времени, недели</t>
  </si>
  <si>
    <t>Итоговая аттестация</t>
  </si>
  <si>
    <t xml:space="preserve"> работы</t>
  </si>
  <si>
    <t>Контрольные</t>
  </si>
  <si>
    <t>Курсовые</t>
  </si>
  <si>
    <t>работы</t>
  </si>
  <si>
    <t>7.</t>
  </si>
  <si>
    <t>8.</t>
  </si>
  <si>
    <t xml:space="preserve">Защита населения и объектов от чрезвычайных ситуаций. </t>
  </si>
  <si>
    <t>Белорусский язык. Профессиональная лексика</t>
  </si>
  <si>
    <t>Инженерная графика</t>
  </si>
  <si>
    <t>Организация и управление производством</t>
  </si>
  <si>
    <t>/1</t>
  </si>
  <si>
    <t xml:space="preserve">VI. Дипломное проектирование </t>
  </si>
  <si>
    <t>VII. Итоговая аттестация</t>
  </si>
  <si>
    <t>/4</t>
  </si>
  <si>
    <t>Экономика предприятия</t>
  </si>
  <si>
    <t>/18</t>
  </si>
  <si>
    <t>Метрология, стандартизация и оценка соответствия</t>
  </si>
  <si>
    <t xml:space="preserve">Технология конструкционных материалов </t>
  </si>
  <si>
    <t>Теория механизмов и машин</t>
  </si>
  <si>
    <t>Коррупция и её общественная опасность</t>
  </si>
  <si>
    <t>/10</t>
  </si>
  <si>
    <t>1 семестр</t>
  </si>
  <si>
    <t>8 семестр</t>
  </si>
  <si>
    <t>7 семестр</t>
  </si>
  <si>
    <t>6 семестр</t>
  </si>
  <si>
    <t>5 семестр</t>
  </si>
  <si>
    <t>4 семестр</t>
  </si>
  <si>
    <t>3 семестр</t>
  </si>
  <si>
    <t>2 семестр</t>
  </si>
  <si>
    <t>Всего часов</t>
  </si>
  <si>
    <t>недель</t>
  </si>
  <si>
    <t>Аудиторных</t>
  </si>
  <si>
    <t>Зач. единиц</t>
  </si>
  <si>
    <t>Семинарские</t>
  </si>
  <si>
    <t>Количество академических часов</t>
  </si>
  <si>
    <t>Из них</t>
  </si>
  <si>
    <t>ГОСУДАРСТВЕННЫЙ КОМПОНЕНТ</t>
  </si>
  <si>
    <t>Код компетенции</t>
  </si>
  <si>
    <t>ФАКУЛЬТАТИВНЫЕ ДИСЦИПЛИНЫ</t>
  </si>
  <si>
    <t>ДОПОЛНИТЕЛЬНЫЕ ВИДЫ ОБУЧЕНИЯ</t>
  </si>
  <si>
    <t>IV. Учебные практики</t>
  </si>
  <si>
    <t>V. Производственные практики</t>
  </si>
  <si>
    <t>Семестр</t>
  </si>
  <si>
    <t>Недель</t>
  </si>
  <si>
    <t>Наименоввание компетенции</t>
  </si>
  <si>
    <t>Код дисциплины</t>
  </si>
  <si>
    <t>ТИПОВОЙ УЧЕБНЫЙ ПЛАН</t>
  </si>
  <si>
    <t>Регистрационный №_____</t>
  </si>
  <si>
    <t xml:space="preserve">Председатель УМО по образованию </t>
  </si>
  <si>
    <t xml:space="preserve">СОГЛАСОВАНО </t>
  </si>
  <si>
    <t>в области машиностроительного оборудования и технологий</t>
  </si>
  <si>
    <t>________________  В.К. Шелег</t>
  </si>
  <si>
    <t>Министерства образования Республики Беларусь</t>
  </si>
  <si>
    <t>________________________</t>
  </si>
  <si>
    <t xml:space="preserve">Проректор по научно-методической работе </t>
  </si>
  <si>
    <t>Государственного учреждения образования «Республиканский институт высшей школы»</t>
  </si>
  <si>
    <t xml:space="preserve">Рекомендован к утверждению Президиумом Совета УМО по образованию </t>
  </si>
  <si>
    <t>Эксперт-нормоконтролер</t>
  </si>
  <si>
    <t>"____"____________ 2018 г.</t>
  </si>
  <si>
    <t>Начальник главного управления профессионального образования</t>
  </si>
  <si>
    <t>VIII. Матрица компетенций</t>
  </si>
  <si>
    <t>1.1.2</t>
  </si>
  <si>
    <t>1.1.3</t>
  </si>
  <si>
    <t>1.2.3</t>
  </si>
  <si>
    <t>1.2.4</t>
  </si>
  <si>
    <t>Модуль "Языковое использование"</t>
  </si>
  <si>
    <t>Модуль "Экономика и управление"</t>
  </si>
  <si>
    <t>2.1.1</t>
  </si>
  <si>
    <t>2.1.2</t>
  </si>
  <si>
    <t>2.2.1</t>
  </si>
  <si>
    <t>2.2.2</t>
  </si>
  <si>
    <t>2.2.3</t>
  </si>
  <si>
    <t>Модуль "Управление качеством"</t>
  </si>
  <si>
    <t>УК-5</t>
  </si>
  <si>
    <t>УК-6</t>
  </si>
  <si>
    <t>СК-4</t>
  </si>
  <si>
    <t>СК-8</t>
  </si>
  <si>
    <t>БПК-5</t>
  </si>
  <si>
    <t>УК-7</t>
  </si>
  <si>
    <t>УК-1</t>
  </si>
  <si>
    <t>УК-2</t>
  </si>
  <si>
    <t>УК-3</t>
  </si>
  <si>
    <t>УК-4</t>
  </si>
  <si>
    <t>СК-3</t>
  </si>
  <si>
    <t>СК-1</t>
  </si>
  <si>
    <t>СК-2</t>
  </si>
  <si>
    <t>СК-5</t>
  </si>
  <si>
    <t>Знать основные свойства, структуру, маркировку и способы упрочнения чёрных и цветных металлов и сплавов</t>
  </si>
  <si>
    <t>Владеть знаниями о процессах формирования и методах исследования структуры и свойств сварных соединений металлов и сплавов</t>
  </si>
  <si>
    <t>СК-6</t>
  </si>
  <si>
    <t>СК-7</t>
  </si>
  <si>
    <t>СК-9</t>
  </si>
  <si>
    <t>Знать основы кинематики, динамики и эксплуатации машин и механизмов, принципы конструирования и расчета типовых элементов по главным критериям работоспособности</t>
  </si>
  <si>
    <t>Знать основы общей гидравлики, назначение, устройство и принцип работы гидромашин и гидроприводов и их применение в роботизированных системах сварки</t>
  </si>
  <si>
    <t>БПК-4</t>
  </si>
  <si>
    <t>СК-10</t>
  </si>
  <si>
    <t>СК-11</t>
  </si>
  <si>
    <t>СК-12</t>
  </si>
  <si>
    <t>СК-13</t>
  </si>
  <si>
    <t>Уметь выбирать оборудование сварки плавлением, источники питания и режимы сварки, обеспечивающие эффективное прохождение процессов сварки и качество сварных соединений</t>
  </si>
  <si>
    <t>СК-14</t>
  </si>
  <si>
    <t xml:space="preserve">Владеть методиками проектирования и расчета сварочно-сборочной технологической оснастки с помощью современных систем автоматизированного проектирования </t>
  </si>
  <si>
    <t>СК-15</t>
  </si>
  <si>
    <t>СК-16</t>
  </si>
  <si>
    <t>СК-17</t>
  </si>
  <si>
    <t>СК-18</t>
  </si>
  <si>
    <t>СК-19</t>
  </si>
  <si>
    <t>Владеть основными понятиями и законами физики, принципами экспериментального и теоретического изучения физических явлений и процессов.</t>
  </si>
  <si>
    <t>БПК-1</t>
  </si>
  <si>
    <t>БПК-2</t>
  </si>
  <si>
    <t>БПК-3</t>
  </si>
  <si>
    <t>БПК-6</t>
  </si>
  <si>
    <t>БПК-7</t>
  </si>
  <si>
    <t>БПК-8</t>
  </si>
  <si>
    <t>БПК-9</t>
  </si>
  <si>
    <t>БПК-10</t>
  </si>
  <si>
    <t>БПК-11</t>
  </si>
  <si>
    <t>БПК-12</t>
  </si>
  <si>
    <t>БПК-13</t>
  </si>
  <si>
    <t>Политология</t>
  </si>
  <si>
    <t>Философия</t>
  </si>
  <si>
    <t>1.4</t>
  </si>
  <si>
    <t>УК-8</t>
  </si>
  <si>
    <t>Модуль "Технология материалов"</t>
  </si>
  <si>
    <t>Производство сварных конструкций</t>
  </si>
  <si>
    <t>Модуль  "Оборудование и производство"</t>
  </si>
  <si>
    <t>Модуль  "Проектирование"</t>
  </si>
  <si>
    <t>Модуль  "Автоматизация"</t>
  </si>
  <si>
    <t>Модуль  "Специальные способы сварки и материалы"</t>
  </si>
  <si>
    <t>1.3</t>
  </si>
  <si>
    <t>1.5</t>
  </si>
  <si>
    <t>1.6</t>
  </si>
  <si>
    <t>1.6.1</t>
  </si>
  <si>
    <t>1.6.2</t>
  </si>
  <si>
    <t>1.7</t>
  </si>
  <si>
    <t>1.7.1</t>
  </si>
  <si>
    <t>1.7.2</t>
  </si>
  <si>
    <t>1.8</t>
  </si>
  <si>
    <t>1.8.1</t>
  </si>
  <si>
    <t>1.8.2</t>
  </si>
  <si>
    <t>2.2</t>
  </si>
  <si>
    <t>2.3</t>
  </si>
  <si>
    <t>2.3.1</t>
  </si>
  <si>
    <t>2.3.2</t>
  </si>
  <si>
    <t>2.4</t>
  </si>
  <si>
    <t>2.4.1</t>
  </si>
  <si>
    <t>2.4.2</t>
  </si>
  <si>
    <t>2.5</t>
  </si>
  <si>
    <t>2.5.1</t>
  </si>
  <si>
    <t>2.5.2</t>
  </si>
  <si>
    <t>2.6</t>
  </si>
  <si>
    <t>2.6.2</t>
  </si>
  <si>
    <t>2.6.3</t>
  </si>
  <si>
    <t>2.6.4</t>
  </si>
  <si>
    <t>2.6.1</t>
  </si>
  <si>
    <t>2.7</t>
  </si>
  <si>
    <t>2.7.1</t>
  </si>
  <si>
    <t>2.7.2</t>
  </si>
  <si>
    <t>2.8</t>
  </si>
  <si>
    <t>2.8.1</t>
  </si>
  <si>
    <t>2.8.2</t>
  </si>
  <si>
    <t>2.8.3</t>
  </si>
  <si>
    <t>2.9</t>
  </si>
  <si>
    <t>2.10</t>
  </si>
  <si>
    <t>2.11</t>
  </si>
  <si>
    <t>2.12</t>
  </si>
  <si>
    <t>Владеть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</t>
  </si>
  <si>
    <t>Владеть  теоретическими положениями химии для объяснения химических свойств и превращений веществ</t>
  </si>
  <si>
    <t xml:space="preserve">Владеть основными методами, способами и средствами получения, хранения, переработки информации, навыками работы с компьютером как средством управления информацией, </t>
  </si>
  <si>
    <t>быть способным работать с информацией в компьютерных сетях</t>
  </si>
  <si>
    <t xml:space="preserve">Владеть базовыми навыками использования принципов действия, конструкций, свойств основных полупроводниковых и измерительных приборов, усилительных, импульсных, логических, </t>
  </si>
  <si>
    <t>цифровых и преобразовательных устройств</t>
  </si>
  <si>
    <t xml:space="preserve">Владеть принципами проектирования, кинематическими и динамическими расчетами оптимальных параметров основных видов механизмов и машин </t>
  </si>
  <si>
    <t xml:space="preserve">Владеть методиками расчетов, подтверждающими работоспособность проектируемых изделий (машин, их узлов и деталей механического типа), отвечающих заданным требованиям, </t>
  </si>
  <si>
    <t>навыками по разработке и оформлению конструкторской документации</t>
  </si>
  <si>
    <t>Уметь применять базовые научно-теоретические знания для решения теоретических и практических задач</t>
  </si>
  <si>
    <t>Владеть навыками здоровьесбережения</t>
  </si>
  <si>
    <t>Быть способным проводить анализ производственных процессов предприятия, оценку деятельности производственного цикла, находить пути его оптимизации; организовывать работу</t>
  </si>
  <si>
    <t>малых коллективов исполнителей для достижения поставленных целей, взаимодействовать со специалистами смежных профессий</t>
  </si>
  <si>
    <t xml:space="preserve">Владеть физическими основами способов сварки, знаниями для решения теоретических и практических задач получения сварных соединений различных металлов и сплавов, </t>
  </si>
  <si>
    <t>вопросами технологической свариваемости металлов и сплавов</t>
  </si>
  <si>
    <t>Владеть основными принципами конструирования, методиками проектирования и расчета сварных конструкций с помощью современных систем автоматизированного проектирования</t>
  </si>
  <si>
    <t>Владеть знаниями в области специальных способов сварки и резки, сварки специальных материалов и уметь применять их для разработки технологии в производственных условиях</t>
  </si>
  <si>
    <t>Быть способным осуществлять поиск, систематизацию и анализ информации по вопросам развития новых технологий, оборудования и технологической оснастки сварочных процессов</t>
  </si>
  <si>
    <t>Быть способным проводить патентные исследования, оценивать патентоспособность, выявлять патентную чистоту предлагаемых технических решений в области сварочных технологий</t>
  </si>
  <si>
    <t xml:space="preserve">Владеть способами графического изображения предметов на плоскости и в пространстве, требованиями Единой системы конструкторской документации; создавать чертежи деталей </t>
  </si>
  <si>
    <t>технологического оборудования; оформлять и разрабатывать конструкторскую документацию</t>
  </si>
  <si>
    <t>обеспечивающие качество сварных соединений</t>
  </si>
  <si>
    <t>Знать физическую сущность, виды и способы сварки давлением, уметь разрабатывать технологию сварки металлов и сплавов в условиях производства и применять методы</t>
  </si>
  <si>
    <t>контроля качества сварных соединений</t>
  </si>
  <si>
    <t xml:space="preserve">Владеть принципами комплексной механизации и гибкой автоматизации сварочного производства, нестандартизированного оборудования и технологической оснастки </t>
  </si>
  <si>
    <t>с использованием робототехнических систем</t>
  </si>
  <si>
    <t xml:space="preserve">Знать математическую и физическую интерпретацию прочности, пластичности и показателей разрушения, методы неразрушающего контроля и прогнозирования свойств, </t>
  </si>
  <si>
    <t>методики расчетов хрупкой прочности материалов</t>
  </si>
  <si>
    <t>М.М. Байдун</t>
  </si>
  <si>
    <t>С.А. Касперович</t>
  </si>
  <si>
    <t>/68</t>
  </si>
  <si>
    <t>Количество часов учебных занятий в неделю</t>
  </si>
  <si>
    <t>КП</t>
  </si>
  <si>
    <t>Код   кометенции</t>
  </si>
  <si>
    <t>Модуль "Социально-гуманитарный 1"</t>
  </si>
  <si>
    <t>Модуль "Общенаучный"</t>
  </si>
  <si>
    <t>Модуль "Инженерный"</t>
  </si>
  <si>
    <t>Модуль "Социально-гуманитарный 2"</t>
  </si>
  <si>
    <t>Модуль "Наука"</t>
  </si>
  <si>
    <t>4.2</t>
  </si>
  <si>
    <t>/34</t>
  </si>
  <si>
    <t>/336</t>
  </si>
  <si>
    <t>/340</t>
  </si>
  <si>
    <t>Защита дипломного проекта в ГЭК</t>
  </si>
  <si>
    <t>БПК-14</t>
  </si>
  <si>
    <t>БПК-15</t>
  </si>
  <si>
    <t xml:space="preserve"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персонала, населения </t>
  </si>
  <si>
    <t>и окружающей среды от возможных последствий аварий, стихийных бедствий, техногенных катастроф</t>
  </si>
  <si>
    <t xml:space="preserve">Владеть научно-технической терминологией по специальности на государственном и иностранном языках  </t>
  </si>
  <si>
    <t xml:space="preserve">Научно-исследовательская работа студентов </t>
  </si>
  <si>
    <t>Владеть первичными навыками научных (экспериментальных) исследований</t>
  </si>
  <si>
    <t xml:space="preserve">При составлении учебных планов учреждений высшего образования учебная дисциплина «Основы управления интеллектуальной собственностью» </t>
  </si>
  <si>
    <t>планируется в качестве дисциплины компонента учреждения высшего образования, дисциплины по выбору или факультативной дисциплины.</t>
  </si>
  <si>
    <t>допусков и посадок для типовых видов соединений деталей машин и приборов, основы и организацию измерительного технического контроля параметров, основы сертификации продукции</t>
  </si>
  <si>
    <t xml:space="preserve"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</t>
  </si>
  <si>
    <t xml:space="preserve"> артефактов и символов для современной белорусской государственности</t>
  </si>
  <si>
    <t xml:space="preserve">Владеть основными понятиями и применять методы линейной алгебры, аналитической геометрии, математического анализа, дифференциального и интегрального исчисления, </t>
  </si>
  <si>
    <t>анализа функций одной и нескольких переменных для решения прикладных задач</t>
  </si>
  <si>
    <t xml:space="preserve">Владеть основами современных технологий производства черных и цветных металлов и сплавов, способами изготовления деталей машин литьем, обработкой давлением, сваркой, резанием </t>
  </si>
  <si>
    <t xml:space="preserve">Знать методы нормирования точности параметров, основные принципы построения систем допусков и посадок, базовые стандарты норм взаимозаменяемости, охватывающие системы </t>
  </si>
  <si>
    <t xml:space="preserve">Владеть технологиями производства сварных конструкций различного назначения, вспомогательного оборудования, принципами расчёта конструкций и оборудования  </t>
  </si>
  <si>
    <t>на прочность и технологичность с учетом специфики производства</t>
  </si>
  <si>
    <t xml:space="preserve">Знать принципы построения, виды программного обеспечения САПР, владеть основами автоматизированного проектирования сварочных технологий, компьютерно-интегрированными </t>
  </si>
  <si>
    <t>базами данных, расчетными методами определения физико-механических и эксплуатационных свойств изделий</t>
  </si>
  <si>
    <t>Уметь:выполнять планировку сварочного цеха, участка, с учетом условий производства, рассчитывать производственную программу, режим работы, фонды времени работы оборудования</t>
  </si>
  <si>
    <t xml:space="preserve">Знать теоретические основы технологии паяных и микросварных соединений, уметь выбрать конструкцию соединения, определять способ и разрабатывать технологический </t>
  </si>
  <si>
    <t>процесс пайки или микросварки</t>
  </si>
  <si>
    <t xml:space="preserve">Уметь выбирать рациональные схемы и режимы упрочнения и восстановления деталей машин, выполнять измерения определяющих технологических параметров с использованием </t>
  </si>
  <si>
    <t>современного оборудования, оценивать физико-механические и эксплуатационные свойства материалов и изделий</t>
  </si>
  <si>
    <t>Учреждения высшего образования</t>
  </si>
  <si>
    <t>Протокол №___    от    "___" ________ 2018  г.</t>
  </si>
  <si>
    <t>Квалификация специалиста</t>
  </si>
  <si>
    <t xml:space="preserve">________________  </t>
  </si>
  <si>
    <t xml:space="preserve">________________ </t>
  </si>
  <si>
    <t xml:space="preserve">________________Ф.И. Пантелеенко  </t>
  </si>
  <si>
    <t xml:space="preserve"> И.В.Титович</t>
  </si>
  <si>
    <r>
      <t xml:space="preserve">Срок обучения </t>
    </r>
    <r>
      <rPr>
        <u/>
        <sz val="16"/>
        <rFont val="Arial Narrow"/>
        <family val="2"/>
        <charset val="204"/>
      </rPr>
      <t>4 года</t>
    </r>
  </si>
  <si>
    <t>Разработан в качестве примера реализации образовательного стандарта по специальности 1-36 01 06 "Оборудование и технология сварочного производства"</t>
  </si>
  <si>
    <t>Дифференцированный зачет.</t>
  </si>
  <si>
    <t>Председатель секции по специальности</t>
  </si>
  <si>
    <t xml:space="preserve">Специальность </t>
  </si>
  <si>
    <t>1-36 01 06 Оборудование и технология сварочного производства</t>
  </si>
  <si>
    <r>
      <rPr>
        <sz val="13"/>
        <color theme="0"/>
        <rFont val="Arial Narrow"/>
        <family val="2"/>
        <charset val="204"/>
      </rPr>
      <t>.</t>
    </r>
    <r>
      <rPr>
        <sz val="13"/>
        <rFont val="Arial Narrow"/>
        <family val="2"/>
        <charset val="204"/>
      </rPr>
      <t>=</t>
    </r>
  </si>
  <si>
    <t>КОМПОНЕНТ УЧРЕЖДЕНИЯ ВЫСШЕГО ОБРАЗОВАНИЯ</t>
  </si>
  <si>
    <t>1.5.1</t>
  </si>
  <si>
    <t>1.5.2</t>
  </si>
  <si>
    <t>1.5.3</t>
  </si>
  <si>
    <t>1.6.3</t>
  </si>
  <si>
    <t>1.6.4</t>
  </si>
  <si>
    <t>1.6.5</t>
  </si>
  <si>
    <t>БПК-16</t>
  </si>
  <si>
    <t>1.8.3</t>
  </si>
  <si>
    <t>2.12.1</t>
  </si>
  <si>
    <t>2.12.2</t>
  </si>
  <si>
    <t>2.12.3</t>
  </si>
  <si>
    <t>Модуль "Теория и технология сварочных процессов"</t>
  </si>
  <si>
    <t xml:space="preserve">Основы научных исследований и инновационной </t>
  </si>
  <si>
    <t>деятельности</t>
  </si>
  <si>
    <t>1-36 01 06 "Оборудование и технология сварочного производства"</t>
  </si>
  <si>
    <t>Психология труда / История мировой культуры</t>
  </si>
  <si>
    <t>Политические институты и политические процессы / Логика</t>
  </si>
  <si>
    <t>История</t>
  </si>
  <si>
    <t>Экономика</t>
  </si>
  <si>
    <t>1.1.4</t>
  </si>
  <si>
    <t>Владеть основными категориями политологии и идеологии, понимать специфику формирования и функционирования политической системы и особенности идеологии белорусского государства</t>
  </si>
  <si>
    <t>УК-5, БПК-15</t>
  </si>
  <si>
    <t>УК-9</t>
  </si>
  <si>
    <t>Владеть основами психологии труда для решения задач профессиональной деятельности / Знать специфику и закономерности развития мировых культур</t>
  </si>
  <si>
    <t xml:space="preserve">Владеть знаниями о политических институтах, динамике политических процессов, характеристиках и видах политических систем / Владеть умением логически верно и </t>
  </si>
  <si>
    <t>аргументировано мыслить и правильно строить устную и письменную речь</t>
  </si>
  <si>
    <r>
      <t>1</t>
    </r>
    <r>
      <rPr>
        <vertAlign val="superscript"/>
        <sz val="14"/>
        <color theme="0"/>
        <rFont val="Arial Narrow"/>
        <family val="2"/>
        <charset val="204"/>
      </rPr>
      <t>*</t>
    </r>
  </si>
  <si>
    <t>Модуль "Безопасность жизнедеятельности"</t>
  </si>
  <si>
    <t>Формой отчетности по данной дисциплине в 5-6 семестре является участие в студенческой научно-исследовательской конференции.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</si>
  <si>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</si>
  <si>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 xml:space="preserve">Владеть культурой мышления, быть способным к восприятию, обобщению и анализу философских, мировоззренческих и психолого-педагогических проблем в сфере межличностных отношений </t>
  </si>
  <si>
    <t>и профессиональной деятельности</t>
  </si>
  <si>
    <t xml:space="preserve">Курсовой проект "Технология сварки плавлением </t>
  </si>
  <si>
    <t>и термической резки "</t>
  </si>
  <si>
    <t>Курсовая работа "Технология и оборудование сварки</t>
  </si>
  <si>
    <t>давлением"</t>
  </si>
  <si>
    <t>Курсовой проект "Прикладная механика"</t>
  </si>
  <si>
    <t>Курсовой проект "Теория механизмов и машин"</t>
  </si>
  <si>
    <t>Курсовая работа "Организация и управление производством"</t>
  </si>
  <si>
    <t>Курсовой проект "Проектирование сварных конструкций"</t>
  </si>
  <si>
    <t>Курсовая работа "САПР сварочного производства"</t>
  </si>
  <si>
    <t>Курсовой проект "Проектирование технологической оснастки"</t>
  </si>
  <si>
    <t>Название модуля, учебной дисциплины, курсового проекта (курсовой работы)</t>
  </si>
  <si>
    <t>Регистрационный № _____________</t>
  </si>
  <si>
    <t>Продолжение типового учебного плана по специальности 1-36 01 06  "Оборудование и технология сварочного производства"</t>
  </si>
  <si>
    <t>17 недель</t>
  </si>
  <si>
    <t>9 недель</t>
  </si>
  <si>
    <t>2. Поставьте кавычки на названиях курсовых работ и проектов.</t>
  </si>
  <si>
    <t>3. Верните разграничение линией дисциплин и курсовых.</t>
  </si>
  <si>
    <t>4. Увеличьте раза в 2 место под "Утверждаю" и уберите прорисовку строк</t>
  </si>
  <si>
    <t>5. Даты в графике очень сливаются, надо с этим что-то делать. Может быть сделать меньше шрифт на цифры в этом месте.</t>
  </si>
  <si>
    <t>6. План сделайте на 3 страницы (смотрите образец плана на 3-х страницах у коллег)</t>
  </si>
  <si>
    <t xml:space="preserve">1. Компетенция УК-3 - не хватает про педагогику и психологию. Замените компетенцию на - Владеть культурой мышления, быть способным к восприятию, </t>
  </si>
  <si>
    <t>обобщению и анализу философских, мировоззренческих и психолого-педагогических проблем в сфере межличностных отношений и профессиональной деятельности</t>
  </si>
  <si>
    <t>Евгений Борисович, посмотрела Ваш план, правда дома на листах А4 распечатала, но думаю, что все в плане оформления хорошо выйдет на А3. Заметила пару моментов, которые надо подправить.</t>
  </si>
  <si>
    <t>I. Компетенции</t>
  </si>
  <si>
    <t>1. Редакция компетенции БПК-13 не понятна.  Уметь применять методы расчета... на свойства...  Что-то не так написано. Надо отредактировать текст этой компетенции.</t>
  </si>
  <si>
    <t>2.  Поставьте запятую перед словом обеспечивающие в БПК-8.</t>
  </si>
  <si>
    <t>3. Обьедините строки БПК-1.</t>
  </si>
  <si>
    <t>II. Часы</t>
  </si>
  <si>
    <t>1. В 4м семестре кол-во часов всего в неделю превышает 54 (округляется до 55) и в этом семестре есть где снизить количество часов. На дисц. 2.7.1 поставьте вместо 136 - 120 часов всего. Тогда все будет в порядке. НЕ ЗАБУДЬТЕ, ЧТО ДОЛЖНО ИЗМЕНИТЬСЯ КОЛИЧЕСТВО ЧАСОВ ВСЕГО ЕЩЕ В 5-ти МЕСТАХ:</t>
  </si>
  <si>
    <t>в строке Компонент УВО - всего часов - 3746,</t>
  </si>
  <si>
    <t>всего часов компонента УВО за 4-й семестр - 320</t>
  </si>
  <si>
    <t>в строке всего за дисциплину 2.7.1 - 120</t>
  </si>
  <si>
    <t>в строке общего кол-ва часов - 8198</t>
  </si>
  <si>
    <t>в кол-ве часов всего за 4й семестр - 1132.</t>
  </si>
  <si>
    <t>Исправляйте эти замечания, распечатывайте в 3-х экземплярах, подписывайте (ТОЛЬКО НЕ СТАВЬТЕ ДАТЫ!), заверяйте подписи в отделе кадров и приносите нам!</t>
  </si>
  <si>
    <t xml:space="preserve">Владеть технологиями сварки плавлением и термической резки металлов и сплавов, знать оборудование, сварочные материалы и уметь выбирать параметры режима сварки, </t>
  </si>
  <si>
    <t>Уметь применять методы анализа и расчёта механических конструкций, механизмов и машин для исследования физико-механических, технологических и эксплуатационных свойств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</si>
</sst>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р.&quot;_-;\-* #,##0.00\ &quot;р.&quot;_-;_-* &quot;-&quot;??\ &quot;р.&quot;_-;_-@_-"/>
    <numFmt numFmtId="164" formatCode="0;\-0;;@"/>
    <numFmt numFmtId="165" formatCode="0.0_ ;\-0.0\ "/>
    <numFmt numFmtId="166" formatCode="0.0"/>
    <numFmt numFmtId="167" formatCode="0_ ;\-0\ "/>
  </numFmts>
  <fonts count="23" x14ac:knownFonts="1"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Arial Narrow"/>
      <family val="2"/>
      <charset val="204"/>
    </font>
    <font>
      <vertAlign val="superscript"/>
      <sz val="13"/>
      <name val="Arial Narrow"/>
      <family val="2"/>
      <charset val="204"/>
    </font>
    <font>
      <b/>
      <sz val="13"/>
      <name val="Arial Narrow"/>
      <family val="2"/>
      <charset val="204"/>
    </font>
    <font>
      <u/>
      <sz val="13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vertAlign val="superscript"/>
      <sz val="14"/>
      <name val="Arial Narrow"/>
      <family val="2"/>
      <charset val="204"/>
    </font>
    <font>
      <sz val="16"/>
      <name val="Arial Narrow"/>
      <family val="2"/>
      <charset val="204"/>
    </font>
    <font>
      <b/>
      <sz val="16"/>
      <name val="Arial Narrow"/>
      <family val="2"/>
      <charset val="204"/>
    </font>
    <font>
      <b/>
      <u/>
      <sz val="16"/>
      <name val="Arial Narrow"/>
      <family val="2"/>
      <charset val="204"/>
    </font>
    <font>
      <u/>
      <sz val="16"/>
      <name val="Arial Narrow"/>
      <family val="2"/>
      <charset val="204"/>
    </font>
    <font>
      <sz val="13"/>
      <color theme="0"/>
      <name val="Arial Narrow"/>
      <family val="2"/>
      <charset val="204"/>
    </font>
    <font>
      <vertAlign val="superscript"/>
      <sz val="14"/>
      <color theme="0"/>
      <name val="Arial Narrow"/>
      <family val="2"/>
      <charset val="204"/>
    </font>
    <font>
      <vertAlign val="superscript"/>
      <sz val="16"/>
      <name val="Arial Narrow"/>
      <family val="2"/>
      <charset val="204"/>
    </font>
    <font>
      <sz val="12"/>
      <name val="Arial Narrow"/>
      <family val="2"/>
      <charset val="204"/>
    </font>
    <font>
      <u/>
      <sz val="12"/>
      <name val="Arial Narrow"/>
      <family val="2"/>
      <charset val="204"/>
    </font>
    <font>
      <sz val="16"/>
      <color rgb="FFFF0000"/>
      <name val="Arial Cyr"/>
      <charset val="204"/>
    </font>
    <font>
      <sz val="13"/>
      <color rgb="FFFF0000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Protection="0"/>
  </cellStyleXfs>
  <cellXfs count="916">
    <xf numFmtId="0" fontId="0" fillId="0" borderId="0" xfId="0"/>
    <xf numFmtId="164" fontId="4" fillId="0" borderId="9" xfId="0" applyNumberFormat="1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49" fontId="4" fillId="0" borderId="0" xfId="0" applyNumberFormat="1" applyFont="1" applyFill="1" applyAlignment="1" applyProtection="1">
      <alignment vertical="center"/>
      <protection hidden="1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Alignment="1" applyProtection="1">
      <alignment vertical="center"/>
      <protection hidden="1"/>
    </xf>
    <xf numFmtId="0" fontId="4" fillId="0" borderId="29" xfId="0" applyFont="1" applyFill="1" applyBorder="1" applyAlignment="1" applyProtection="1">
      <alignment vertical="center"/>
      <protection hidden="1"/>
    </xf>
    <xf numFmtId="0" fontId="4" fillId="0" borderId="31" xfId="0" applyFont="1" applyFill="1" applyBorder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vertical="center"/>
      <protection hidden="1"/>
    </xf>
    <xf numFmtId="0" fontId="4" fillId="0" borderId="7" xfId="0" applyFont="1" applyFill="1" applyBorder="1" applyAlignment="1" applyProtection="1">
      <alignment vertical="center"/>
      <protection hidden="1"/>
    </xf>
    <xf numFmtId="0" fontId="4" fillId="0" borderId="25" xfId="0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 applyProtection="1">
      <alignment vertical="center"/>
      <protection hidden="1"/>
    </xf>
    <xf numFmtId="0" fontId="6" fillId="0" borderId="25" xfId="0" applyFont="1" applyFill="1" applyBorder="1" applyAlignment="1" applyProtection="1">
      <alignment horizontal="center" vertical="center"/>
      <protection hidden="1"/>
    </xf>
    <xf numFmtId="0" fontId="4" fillId="0" borderId="33" xfId="0" applyFont="1" applyFill="1" applyBorder="1" applyAlignment="1" applyProtection="1">
      <alignment horizontal="left" vertical="center"/>
      <protection hidden="1"/>
    </xf>
    <xf numFmtId="0" fontId="6" fillId="0" borderId="25" xfId="0" applyNumberFormat="1" applyFont="1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4" fillId="0" borderId="36" xfId="0" applyFont="1" applyFill="1" applyBorder="1" applyAlignment="1" applyProtection="1">
      <alignment horizontal="center" vertical="center"/>
      <protection hidden="1"/>
    </xf>
    <xf numFmtId="0" fontId="6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vertical="center" textRotation="90"/>
      <protection hidden="1"/>
    </xf>
    <xf numFmtId="0" fontId="4" fillId="0" borderId="9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textRotation="90"/>
      <protection hidden="1"/>
    </xf>
    <xf numFmtId="0" fontId="4" fillId="0" borderId="15" xfId="0" applyFont="1" applyFill="1" applyBorder="1" applyAlignment="1" applyProtection="1">
      <alignment horizontal="right" vertical="center" textRotation="90"/>
      <protection hidden="1"/>
    </xf>
    <xf numFmtId="0" fontId="4" fillId="0" borderId="14" xfId="0" applyFont="1" applyFill="1" applyBorder="1" applyAlignment="1" applyProtection="1">
      <alignment horizontal="left" vertical="center" textRotation="90"/>
      <protection hidden="1"/>
    </xf>
    <xf numFmtId="164" fontId="4" fillId="0" borderId="0" xfId="0" applyNumberFormat="1" applyFont="1" applyFill="1" applyBorder="1" applyAlignment="1" applyProtection="1">
      <alignment horizontal="center" vertical="center" shrinkToFit="1"/>
      <protection hidden="1"/>
    </xf>
    <xf numFmtId="164" fontId="4" fillId="0" borderId="0" xfId="0" applyNumberFormat="1" applyFont="1" applyFill="1" applyBorder="1" applyAlignment="1" applyProtection="1">
      <alignment vertical="center" shrinkToFit="1"/>
      <protection hidden="1"/>
    </xf>
    <xf numFmtId="0" fontId="4" fillId="0" borderId="8" xfId="0" applyFont="1" applyFill="1" applyBorder="1" applyAlignment="1" applyProtection="1">
      <alignment vertical="center" wrapText="1"/>
      <protection hidden="1"/>
    </xf>
    <xf numFmtId="0" fontId="4" fillId="0" borderId="7" xfId="0" applyFont="1" applyFill="1" applyBorder="1" applyAlignment="1" applyProtection="1">
      <alignment vertical="center" wrapText="1"/>
      <protection hidden="1"/>
    </xf>
    <xf numFmtId="164" fontId="4" fillId="0" borderId="10" xfId="0" applyNumberFormat="1" applyFont="1" applyFill="1" applyBorder="1" applyAlignment="1" applyProtection="1">
      <alignment vertical="center"/>
      <protection hidden="1"/>
    </xf>
    <xf numFmtId="164" fontId="4" fillId="0" borderId="1" xfId="0" applyNumberFormat="1" applyFont="1" applyFill="1" applyBorder="1" applyAlignment="1" applyProtection="1">
      <alignment vertical="center"/>
      <protection hidden="1"/>
    </xf>
    <xf numFmtId="49" fontId="4" fillId="0" borderId="30" xfId="0" applyNumberFormat="1" applyFont="1" applyFill="1" applyBorder="1" applyAlignment="1" applyProtection="1">
      <alignment vertical="center" wrapText="1"/>
      <protection hidden="1"/>
    </xf>
    <xf numFmtId="49" fontId="4" fillId="0" borderId="31" xfId="0" applyNumberFormat="1" applyFont="1" applyFill="1" applyBorder="1" applyAlignment="1" applyProtection="1">
      <alignment vertical="center" wrapText="1"/>
      <protection hidden="1"/>
    </xf>
    <xf numFmtId="49" fontId="4" fillId="0" borderId="29" xfId="0" applyNumberFormat="1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horizontal="center" vertical="center" shrinkToFit="1"/>
      <protection hidden="1"/>
    </xf>
    <xf numFmtId="1" fontId="4" fillId="0" borderId="14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12" xfId="0" applyNumberFormat="1" applyFont="1" applyFill="1" applyBorder="1" applyAlignment="1" applyProtection="1">
      <alignment horizontal="left" vertical="center"/>
      <protection hidden="1"/>
    </xf>
    <xf numFmtId="1" fontId="4" fillId="0" borderId="15" xfId="0" applyNumberFormat="1" applyFont="1" applyFill="1" applyBorder="1" applyAlignment="1" applyProtection="1">
      <alignment horizontal="center" vertical="center"/>
      <protection hidden="1"/>
    </xf>
    <xf numFmtId="1" fontId="4" fillId="0" borderId="12" xfId="0" applyNumberFormat="1" applyFont="1" applyFill="1" applyBorder="1" applyAlignment="1" applyProtection="1">
      <alignment vertical="center"/>
      <protection hidden="1"/>
    </xf>
    <xf numFmtId="1" fontId="4" fillId="0" borderId="13" xfId="0" applyNumberFormat="1" applyFont="1" applyFill="1" applyBorder="1" applyAlignment="1" applyProtection="1">
      <alignment vertical="center"/>
      <protection hidden="1"/>
    </xf>
    <xf numFmtId="0" fontId="4" fillId="0" borderId="12" xfId="0" applyFont="1" applyFill="1" applyBorder="1" applyAlignment="1">
      <alignment vertical="center"/>
    </xf>
    <xf numFmtId="1" fontId="4" fillId="0" borderId="1" xfId="0" applyNumberFormat="1" applyFont="1" applyFill="1" applyBorder="1" applyAlignment="1" applyProtection="1">
      <alignment vertical="center"/>
      <protection hidden="1"/>
    </xf>
    <xf numFmtId="1" fontId="4" fillId="0" borderId="10" xfId="0" applyNumberFormat="1" applyFont="1" applyFill="1" applyBorder="1" applyAlignment="1" applyProtection="1">
      <alignment vertical="center"/>
      <protection hidden="1"/>
    </xf>
    <xf numFmtId="49" fontId="4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 applyProtection="1">
      <alignment vertical="center"/>
      <protection hidden="1"/>
    </xf>
    <xf numFmtId="1" fontId="4" fillId="0" borderId="7" xfId="0" applyNumberFormat="1" applyFont="1" applyFill="1" applyBorder="1" applyAlignment="1" applyProtection="1">
      <alignment vertical="center"/>
      <protection hidden="1"/>
    </xf>
    <xf numFmtId="49" fontId="4" fillId="0" borderId="6" xfId="0" applyNumberFormat="1" applyFont="1" applyFill="1" applyBorder="1" applyAlignment="1">
      <alignment vertical="center"/>
    </xf>
    <xf numFmtId="0" fontId="4" fillId="0" borderId="8" xfId="0" applyFont="1" applyFill="1" applyBorder="1" applyAlignment="1" applyProtection="1">
      <alignment vertical="center"/>
      <protection hidden="1"/>
    </xf>
    <xf numFmtId="166" fontId="4" fillId="0" borderId="0" xfId="0" applyNumberFormat="1" applyFont="1" applyFill="1" applyBorder="1" applyAlignment="1" applyProtection="1">
      <alignment vertical="center" shrinkToFit="1"/>
      <protection hidden="1"/>
    </xf>
    <xf numFmtId="0" fontId="4" fillId="0" borderId="14" xfId="0" applyFont="1" applyFill="1" applyBorder="1" applyAlignment="1" applyProtection="1">
      <alignment vertical="center"/>
      <protection hidden="1"/>
    </xf>
    <xf numFmtId="164" fontId="4" fillId="0" borderId="11" xfId="0" applyNumberFormat="1" applyFont="1" applyFill="1" applyBorder="1" applyAlignment="1" applyProtection="1">
      <alignment horizontal="left" vertical="center"/>
      <protection hidden="1"/>
    </xf>
    <xf numFmtId="164" fontId="4" fillId="0" borderId="13" xfId="0" applyNumberFormat="1" applyFont="1" applyFill="1" applyBorder="1" applyAlignment="1" applyProtection="1">
      <alignment horizontal="left" vertical="center"/>
      <protection hidden="1"/>
    </xf>
    <xf numFmtId="164" fontId="4" fillId="0" borderId="12" xfId="0" applyNumberFormat="1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hidden="1"/>
    </xf>
    <xf numFmtId="49" fontId="4" fillId="0" borderId="6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 applyProtection="1">
      <alignment vertical="center"/>
      <protection hidden="1"/>
    </xf>
    <xf numFmtId="1" fontId="4" fillId="0" borderId="15" xfId="0" applyNumberFormat="1" applyFont="1" applyFill="1" applyBorder="1" applyAlignment="1" applyProtection="1">
      <alignment vertical="center"/>
      <protection hidden="1"/>
    </xf>
    <xf numFmtId="166" fontId="4" fillId="0" borderId="0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6" xfId="0" applyNumberFormat="1" applyFont="1" applyFill="1" applyBorder="1" applyAlignment="1" applyProtection="1">
      <alignment horizontal="left" vertical="center"/>
      <protection hidden="1"/>
    </xf>
    <xf numFmtId="0" fontId="4" fillId="0" borderId="30" xfId="0" applyFont="1" applyFill="1" applyBorder="1" applyAlignment="1" applyProtection="1">
      <alignment vertical="center"/>
      <protection hidden="1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  <protection hidden="1"/>
    </xf>
    <xf numFmtId="166" fontId="4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Alignment="1">
      <alignment vertical="center"/>
    </xf>
    <xf numFmtId="0" fontId="8" fillId="0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 applyProtection="1">
      <alignment vertical="center"/>
      <protection hidden="1"/>
    </xf>
    <xf numFmtId="0" fontId="8" fillId="0" borderId="17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vertical="center"/>
      <protection hidden="1"/>
    </xf>
    <xf numFmtId="0" fontId="8" fillId="0" borderId="0" xfId="0" applyFont="1" applyFill="1" applyAlignment="1">
      <alignment horizontal="center" vertical="center"/>
    </xf>
    <xf numFmtId="0" fontId="8" fillId="0" borderId="6" xfId="0" applyFont="1" applyFill="1" applyBorder="1" applyAlignment="1" applyProtection="1">
      <alignment horizontal="left" vertical="center"/>
      <protection hidden="1"/>
    </xf>
    <xf numFmtId="0" fontId="8" fillId="0" borderId="7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9" xfId="0" applyFont="1" applyFill="1" applyBorder="1" applyAlignment="1" applyProtection="1">
      <alignment horizontal="left" vertical="center"/>
      <protection hidden="1"/>
    </xf>
    <xf numFmtId="0" fontId="8" fillId="0" borderId="1" xfId="0" applyFont="1" applyFill="1" applyBorder="1" applyAlignment="1" applyProtection="1">
      <alignment vertical="center" wrapText="1"/>
      <protection hidden="1"/>
    </xf>
    <xf numFmtId="0" fontId="8" fillId="0" borderId="10" xfId="0" applyFont="1" applyFill="1" applyBorder="1" applyAlignment="1">
      <alignment vertical="center"/>
    </xf>
    <xf numFmtId="0" fontId="8" fillId="0" borderId="9" xfId="0" applyNumberFormat="1" applyFont="1" applyFill="1" applyBorder="1" applyAlignment="1" applyProtection="1">
      <alignment horizontal="left" vertical="center"/>
      <protection hidden="1"/>
    </xf>
    <xf numFmtId="0" fontId="8" fillId="0" borderId="7" xfId="0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0" fontId="8" fillId="0" borderId="39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 applyProtection="1">
      <alignment vertical="center"/>
      <protection hidden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horizontal="center"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49" fontId="11" fillId="0" borderId="0" xfId="0" applyNumberFormat="1" applyFont="1" applyFill="1" applyAlignment="1" applyProtection="1">
      <alignment horizontal="center" vertical="center"/>
      <protection hidden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11" fillId="0" borderId="0" xfId="0" applyNumberFormat="1" applyFont="1" applyFill="1" applyAlignment="1" applyProtection="1">
      <alignment horizontal="left" vertical="center"/>
      <protection hidden="1"/>
    </xf>
    <xf numFmtId="0" fontId="11" fillId="0" borderId="0" xfId="0" applyNumberFormat="1" applyFont="1" applyFill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NumberFormat="1" applyFont="1" applyFill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>
      <alignment vertical="top"/>
    </xf>
    <xf numFmtId="164" fontId="4" fillId="0" borderId="9" xfId="0" applyNumberFormat="1" applyFont="1" applyFill="1" applyBorder="1" applyAlignment="1" applyProtection="1">
      <alignment horizontal="center" vertical="center"/>
      <protection hidden="1"/>
    </xf>
    <xf numFmtId="164" fontId="4" fillId="0" borderId="7" xfId="0" applyNumberFormat="1" applyFont="1" applyFill="1" applyBorder="1" applyAlignment="1" applyProtection="1">
      <alignment horizontal="center" vertical="center"/>
      <protection hidden="1"/>
    </xf>
    <xf numFmtId="164" fontId="4" fillId="0" borderId="10" xfId="0" applyNumberFormat="1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0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1" fontId="4" fillId="0" borderId="12" xfId="0" applyNumberFormat="1" applyFont="1" applyFill="1" applyBorder="1" applyAlignment="1" applyProtection="1">
      <alignment horizontal="center" vertical="center"/>
      <protection hidden="1"/>
    </xf>
    <xf numFmtId="1" fontId="4" fillId="0" borderId="8" xfId="0" applyNumberFormat="1" applyFont="1" applyFill="1" applyBorder="1" applyAlignment="1" applyProtection="1">
      <alignment horizontal="center" vertical="center"/>
      <protection hidden="1"/>
    </xf>
    <xf numFmtId="1" fontId="4" fillId="0" borderId="7" xfId="0" applyNumberFormat="1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right" vertical="center"/>
      <protection hidden="1"/>
    </xf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/>
    <xf numFmtId="0" fontId="4" fillId="0" borderId="6" xfId="0" applyFont="1" applyFill="1" applyBorder="1" applyAlignment="1" applyProtection="1">
      <protection hidden="1"/>
    </xf>
    <xf numFmtId="0" fontId="4" fillId="0" borderId="1" xfId="0" applyFont="1" applyFill="1" applyBorder="1" applyAlignment="1" applyProtection="1">
      <protection hidden="1"/>
    </xf>
    <xf numFmtId="0" fontId="4" fillId="0" borderId="6" xfId="0" applyFont="1" applyFill="1" applyBorder="1" applyAlignment="1"/>
    <xf numFmtId="0" fontId="6" fillId="0" borderId="6" xfId="0" applyFont="1" applyFill="1" applyBorder="1" applyAlignment="1" applyProtection="1">
      <protection hidden="1"/>
    </xf>
    <xf numFmtId="0" fontId="6" fillId="0" borderId="1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11" xfId="0" applyFont="1" applyFill="1" applyBorder="1" applyAlignment="1">
      <alignment vertical="center"/>
    </xf>
    <xf numFmtId="164" fontId="4" fillId="0" borderId="6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 applyProtection="1">
      <alignment vertical="center"/>
      <protection hidden="1"/>
    </xf>
    <xf numFmtId="0" fontId="4" fillId="0" borderId="25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vertical="center"/>
      <protection hidden="1"/>
    </xf>
    <xf numFmtId="164" fontId="4" fillId="0" borderId="10" xfId="0" applyNumberFormat="1" applyFont="1" applyFill="1" applyBorder="1" applyAlignment="1" applyProtection="1">
      <alignment horizontal="center" vertical="center"/>
      <protection hidden="1"/>
    </xf>
    <xf numFmtId="49" fontId="8" fillId="0" borderId="12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center" vertical="center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Fill="1" applyBorder="1" applyAlignment="1" applyProtection="1">
      <alignment horizontal="center" vertical="center"/>
      <protection hidden="1"/>
    </xf>
    <xf numFmtId="164" fontId="4" fillId="0" borderId="7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left" vertical="center"/>
      <protection hidden="1"/>
    </xf>
    <xf numFmtId="0" fontId="4" fillId="0" borderId="2" xfId="0" applyNumberFormat="1" applyFont="1" applyFill="1" applyBorder="1" applyAlignment="1" applyProtection="1">
      <alignment vertical="center"/>
      <protection hidden="1"/>
    </xf>
    <xf numFmtId="0" fontId="4" fillId="0" borderId="44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vertical="center"/>
      <protection hidden="1"/>
    </xf>
    <xf numFmtId="49" fontId="4" fillId="0" borderId="44" xfId="0" applyNumberFormat="1" applyFont="1" applyFill="1" applyBorder="1" applyAlignment="1" applyProtection="1">
      <alignment horizontal="center" vertical="center"/>
      <protection hidden="1"/>
    </xf>
    <xf numFmtId="0" fontId="6" fillId="0" borderId="44" xfId="0" applyFont="1" applyFill="1" applyBorder="1" applyAlignment="1" applyProtection="1">
      <alignment horizontal="center" vertical="center"/>
      <protection hidden="1"/>
    </xf>
    <xf numFmtId="0" fontId="4" fillId="0" borderId="44" xfId="0" applyFont="1" applyFill="1" applyBorder="1" applyAlignment="1" applyProtection="1">
      <alignment horizontal="left" vertical="center"/>
      <protection hidden="1"/>
    </xf>
    <xf numFmtId="0" fontId="4" fillId="0" borderId="44" xfId="0" applyNumberFormat="1" applyFont="1" applyFill="1" applyBorder="1" applyAlignment="1" applyProtection="1">
      <alignment horizontal="center" vertical="center"/>
      <protection hidden="1"/>
    </xf>
    <xf numFmtId="49" fontId="4" fillId="0" borderId="25" xfId="0" applyNumberFormat="1" applyFont="1" applyFill="1" applyBorder="1" applyAlignment="1" applyProtection="1">
      <alignment horizontal="center" vertical="center"/>
      <protection hidden="1"/>
    </xf>
    <xf numFmtId="0" fontId="4" fillId="0" borderId="25" xfId="0" applyNumberFormat="1" applyFont="1" applyFill="1" applyBorder="1" applyAlignment="1" applyProtection="1">
      <alignment vertical="center"/>
      <protection hidden="1"/>
    </xf>
    <xf numFmtId="0" fontId="4" fillId="0" borderId="34" xfId="0" applyFont="1" applyFill="1" applyBorder="1" applyAlignment="1" applyProtection="1">
      <alignment horizontal="left" vertical="center"/>
      <protection hidden="1"/>
    </xf>
    <xf numFmtId="0" fontId="4" fillId="0" borderId="45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>
      <alignment vertical="center"/>
    </xf>
    <xf numFmtId="0" fontId="4" fillId="0" borderId="23" xfId="0" applyFont="1" applyFill="1" applyBorder="1" applyAlignment="1" applyProtection="1">
      <alignment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vertical="center"/>
      <protection hidden="1"/>
    </xf>
    <xf numFmtId="49" fontId="4" fillId="0" borderId="14" xfId="0" applyNumberFormat="1" applyFont="1" applyFill="1" applyBorder="1" applyAlignment="1" applyProtection="1">
      <alignment horizontal="right"/>
      <protection hidden="1"/>
    </xf>
    <xf numFmtId="49" fontId="4" fillId="0" borderId="15" xfId="0" applyNumberFormat="1" applyFont="1" applyFill="1" applyBorder="1" applyAlignment="1" applyProtection="1">
      <alignment horizontal="right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10" xfId="0" applyNumberFormat="1" applyFont="1" applyFill="1" applyBorder="1" applyAlignment="1" applyProtection="1">
      <alignment horizontal="center" vertical="center"/>
      <protection hidden="1"/>
    </xf>
    <xf numFmtId="49" fontId="4" fillId="0" borderId="15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9" xfId="0" applyNumberFormat="1" applyFont="1" applyFill="1" applyBorder="1" applyAlignment="1" applyProtection="1">
      <alignment horizontal="center" vertical="center"/>
      <protection hidden="1"/>
    </xf>
    <xf numFmtId="49" fontId="4" fillId="0" borderId="10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vertical="top"/>
    </xf>
    <xf numFmtId="1" fontId="6" fillId="0" borderId="15" xfId="0" applyNumberFormat="1" applyFont="1" applyFill="1" applyBorder="1" applyAlignment="1" applyProtection="1">
      <alignment horizontal="center" vertical="center"/>
      <protection hidden="1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 shrinkToFit="1"/>
    </xf>
    <xf numFmtId="1" fontId="6" fillId="0" borderId="14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left" vertical="center"/>
      <protection hidden="1"/>
    </xf>
    <xf numFmtId="1" fontId="6" fillId="0" borderId="14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vertical="center"/>
      <protection hidden="1"/>
    </xf>
    <xf numFmtId="0" fontId="9" fillId="0" borderId="12" xfId="0" applyFont="1" applyFill="1" applyBorder="1" applyAlignment="1" applyProtection="1">
      <alignment vertical="center"/>
      <protection hidden="1"/>
    </xf>
    <xf numFmtId="0" fontId="8" fillId="0" borderId="1" xfId="0" applyFont="1" applyFill="1" applyBorder="1" applyAlignment="1">
      <alignment horizontal="right" vertical="center"/>
    </xf>
    <xf numFmtId="0" fontId="8" fillId="0" borderId="11" xfId="0" applyFont="1" applyFill="1" applyBorder="1" applyAlignment="1" applyProtection="1">
      <alignment vertical="center"/>
      <protection hidden="1"/>
    </xf>
    <xf numFmtId="49" fontId="8" fillId="0" borderId="14" xfId="0" applyNumberFormat="1" applyFont="1" applyFill="1" applyBorder="1" applyAlignment="1" applyProtection="1">
      <alignment vertical="center"/>
      <protection hidden="1"/>
    </xf>
    <xf numFmtId="0" fontId="4" fillId="0" borderId="8" xfId="0" applyFont="1" applyFill="1" applyBorder="1" applyAlignment="1">
      <alignment vertical="center"/>
    </xf>
    <xf numFmtId="0" fontId="8" fillId="0" borderId="6" xfId="0" applyFont="1" applyFill="1" applyBorder="1" applyAlignment="1" applyProtection="1">
      <alignment vertical="center"/>
      <protection hidden="1"/>
    </xf>
    <xf numFmtId="0" fontId="4" fillId="0" borderId="7" xfId="0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vertical="center"/>
    </xf>
    <xf numFmtId="0" fontId="8" fillId="0" borderId="4" xfId="0" applyFont="1" applyFill="1" applyBorder="1" applyAlignment="1" applyProtection="1">
      <alignment vertical="center"/>
      <protection hidden="1"/>
    </xf>
    <xf numFmtId="0" fontId="8" fillId="0" borderId="37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horizontal="left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vertical="center" wrapText="1"/>
      <protection hidden="1"/>
    </xf>
    <xf numFmtId="0" fontId="8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37" xfId="0" applyFont="1" applyFill="1" applyBorder="1" applyAlignment="1"/>
    <xf numFmtId="0" fontId="4" fillId="0" borderId="37" xfId="0" applyFont="1" applyFill="1" applyBorder="1" applyAlignment="1" applyProtection="1">
      <protection hidden="1"/>
    </xf>
    <xf numFmtId="0" fontId="4" fillId="0" borderId="37" xfId="0" applyFont="1" applyFill="1" applyBorder="1" applyAlignment="1" applyProtection="1">
      <alignment vertical="center"/>
      <protection hidden="1"/>
    </xf>
    <xf numFmtId="0" fontId="4" fillId="0" borderId="39" xfId="0" applyFont="1" applyFill="1" applyBorder="1" applyAlignment="1" applyProtection="1">
      <alignment vertical="center"/>
      <protection hidden="1"/>
    </xf>
    <xf numFmtId="0" fontId="4" fillId="0" borderId="4" xfId="0" applyFont="1" applyFill="1" applyBorder="1" applyAlignment="1" applyProtection="1">
      <alignment horizontal="left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left" vertical="center"/>
      <protection hidden="1"/>
    </xf>
    <xf numFmtId="0" fontId="4" fillId="0" borderId="37" xfId="0" applyFont="1" applyFill="1" applyBorder="1" applyAlignment="1">
      <alignment horizontal="left"/>
    </xf>
    <xf numFmtId="0" fontId="4" fillId="0" borderId="37" xfId="0" applyFont="1" applyFill="1" applyBorder="1" applyAlignment="1" applyProtection="1">
      <alignment horizontal="left" wrapText="1"/>
      <protection hidden="1"/>
    </xf>
    <xf numFmtId="0" fontId="6" fillId="0" borderId="37" xfId="0" applyFont="1" applyFill="1" applyBorder="1" applyAlignment="1" applyProtection="1">
      <alignment horizontal="left" vertical="center"/>
      <protection hidden="1"/>
    </xf>
    <xf numFmtId="0" fontId="4" fillId="0" borderId="37" xfId="0" applyFont="1" applyFill="1" applyBorder="1" applyAlignment="1" applyProtection="1">
      <alignment horizontal="left" vertical="center" wrapText="1"/>
      <protection hidden="1"/>
    </xf>
    <xf numFmtId="0" fontId="4" fillId="0" borderId="37" xfId="0" applyFont="1" applyFill="1" applyBorder="1" applyAlignment="1" applyProtection="1">
      <alignment vertical="center" wrapText="1"/>
      <protection hidden="1"/>
    </xf>
    <xf numFmtId="0" fontId="4" fillId="0" borderId="39" xfId="0" applyFont="1" applyFill="1" applyBorder="1" applyAlignment="1" applyProtection="1">
      <alignment vertical="center" wrapText="1"/>
      <protection hidden="1"/>
    </xf>
    <xf numFmtId="0" fontId="9" fillId="0" borderId="4" xfId="0" applyFont="1" applyFill="1" applyBorder="1" applyAlignment="1">
      <alignment horizontal="left"/>
    </xf>
    <xf numFmtId="0" fontId="4" fillId="0" borderId="36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>
      <alignment horizontal="left"/>
    </xf>
    <xf numFmtId="0" fontId="4" fillId="0" borderId="36" xfId="0" applyFont="1" applyFill="1" applyBorder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horizontal="left"/>
      <protection hidden="1"/>
    </xf>
    <xf numFmtId="49" fontId="4" fillId="0" borderId="4" xfId="0" applyNumberFormat="1" applyFont="1" applyFill="1" applyBorder="1" applyAlignment="1" applyProtection="1">
      <alignment horizontal="left"/>
      <protection hidden="1"/>
    </xf>
    <xf numFmtId="49" fontId="6" fillId="0" borderId="4" xfId="0" applyNumberFormat="1" applyFont="1" applyFill="1" applyBorder="1" applyAlignment="1" applyProtection="1">
      <alignment horizontal="left"/>
      <protection hidden="1"/>
    </xf>
    <xf numFmtId="49" fontId="4" fillId="0" borderId="4" xfId="0" applyNumberFormat="1" applyFont="1" applyFill="1" applyBorder="1" applyAlignment="1" applyProtection="1">
      <alignment horizontal="left" vertical="center"/>
      <protection hidden="1"/>
    </xf>
    <xf numFmtId="49" fontId="4" fillId="0" borderId="4" xfId="0" applyNumberFormat="1" applyFont="1" applyFill="1" applyBorder="1" applyAlignment="1" applyProtection="1">
      <alignment vertical="center"/>
      <protection hidden="1"/>
    </xf>
    <xf numFmtId="49" fontId="4" fillId="0" borderId="36" xfId="0" applyNumberFormat="1" applyFont="1" applyFill="1" applyBorder="1" applyAlignment="1" applyProtection="1">
      <alignment vertical="center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vertical="center"/>
    </xf>
    <xf numFmtId="0" fontId="8" fillId="0" borderId="4" xfId="0" applyFont="1" applyFill="1" applyBorder="1" applyAlignment="1" applyProtection="1">
      <alignment horizontal="left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vertical="center" shrinkToFit="1"/>
      <protection hidden="1"/>
    </xf>
    <xf numFmtId="0" fontId="8" fillId="0" borderId="36" xfId="0" applyFont="1" applyFill="1" applyBorder="1" applyAlignment="1" applyProtection="1">
      <alignment vertical="center" shrinkToFit="1"/>
      <protection hidden="1"/>
    </xf>
    <xf numFmtId="0" fontId="9" fillId="0" borderId="4" xfId="0" applyFont="1" applyFill="1" applyBorder="1" applyAlignment="1"/>
    <xf numFmtId="0" fontId="4" fillId="0" borderId="4" xfId="0" applyFont="1" applyFill="1" applyBorder="1" applyAlignment="1"/>
    <xf numFmtId="0" fontId="4" fillId="0" borderId="4" xfId="0" applyFont="1" applyFill="1" applyBorder="1" applyAlignment="1" applyProtection="1">
      <protection hidden="1"/>
    </xf>
    <xf numFmtId="0" fontId="8" fillId="0" borderId="4" xfId="0" applyFont="1" applyFill="1" applyBorder="1" applyAlignment="1" applyProtection="1">
      <protection hidden="1"/>
    </xf>
    <xf numFmtId="0" fontId="9" fillId="0" borderId="4" xfId="0" applyFont="1" applyFill="1" applyBorder="1" applyAlignment="1" applyProtection="1"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0" fontId="4" fillId="0" borderId="54" xfId="0" applyFont="1" applyFill="1" applyBorder="1" applyAlignment="1" applyProtection="1">
      <alignment horizontal="center" vertical="center" shrinkToFit="1"/>
      <protection hidden="1"/>
    </xf>
    <xf numFmtId="0" fontId="4" fillId="0" borderId="43" xfId="0" applyFont="1" applyFill="1" applyBorder="1" applyAlignment="1" applyProtection="1">
      <alignment horizontal="center" vertical="center" shrinkToFit="1"/>
      <protection hidden="1"/>
    </xf>
    <xf numFmtId="0" fontId="4" fillId="0" borderId="41" xfId="0" applyFont="1" applyFill="1" applyBorder="1" applyAlignment="1" applyProtection="1">
      <alignment horizontal="center" vertical="center" wrapText="1"/>
      <protection hidden="1"/>
    </xf>
    <xf numFmtId="0" fontId="4" fillId="0" borderId="37" xfId="0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 applyProtection="1">
      <alignment horizontal="center" vertical="center"/>
      <protection hidden="1"/>
    </xf>
    <xf numFmtId="0" fontId="6" fillId="0" borderId="54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/>
      <protection hidden="1"/>
    </xf>
    <xf numFmtId="49" fontId="4" fillId="0" borderId="37" xfId="0" applyNumberFormat="1" applyFont="1" applyFill="1" applyBorder="1" applyAlignment="1" applyProtection="1">
      <alignment horizontal="center" vertical="center"/>
      <protection hidden="1"/>
    </xf>
    <xf numFmtId="49" fontId="4" fillId="0" borderId="37" xfId="0" applyNumberFormat="1" applyFont="1" applyFill="1" applyBorder="1" applyAlignment="1">
      <alignment vertical="center"/>
    </xf>
    <xf numFmtId="49" fontId="4" fillId="0" borderId="39" xfId="0" applyNumberFormat="1" applyFont="1" applyFill="1" applyBorder="1" applyAlignment="1">
      <alignment vertical="center"/>
    </xf>
    <xf numFmtId="164" fontId="4" fillId="0" borderId="38" xfId="0" applyNumberFormat="1" applyFont="1" applyFill="1" applyBorder="1" applyAlignment="1" applyProtection="1">
      <alignment horizontal="center" vertical="center"/>
      <protection hidden="1"/>
    </xf>
    <xf numFmtId="164" fontId="4" fillId="0" borderId="4" xfId="0" applyNumberFormat="1" applyFont="1" applyFill="1" applyBorder="1" applyAlignment="1" applyProtection="1">
      <alignment horizontal="center" vertical="center"/>
      <protection hidden="1"/>
    </xf>
    <xf numFmtId="164" fontId="4" fillId="0" borderId="36" xfId="0" applyNumberFormat="1" applyFont="1" applyFill="1" applyBorder="1" applyAlignment="1" applyProtection="1">
      <alignment horizontal="center" vertical="center"/>
      <protection hidden="1"/>
    </xf>
    <xf numFmtId="164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/>
      <protection hidden="1"/>
    </xf>
    <xf numFmtId="0" fontId="4" fillId="0" borderId="36" xfId="0" applyNumberFormat="1" applyFont="1" applyFill="1" applyBorder="1" applyAlignment="1" applyProtection="1">
      <alignment horizontal="center" vertical="center"/>
      <protection hidden="1"/>
    </xf>
    <xf numFmtId="49" fontId="4" fillId="0" borderId="4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4" fontId="4" fillId="0" borderId="36" xfId="0" applyNumberFormat="1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 applyProtection="1">
      <alignment horizontal="right" vertical="center"/>
      <protection hidden="1"/>
    </xf>
    <xf numFmtId="164" fontId="10" fillId="0" borderId="36" xfId="0" applyNumberFormat="1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 shrinkToFit="1"/>
      <protection hidden="1"/>
    </xf>
    <xf numFmtId="0" fontId="4" fillId="0" borderId="34" xfId="0" applyFont="1" applyFill="1" applyBorder="1" applyAlignment="1" applyProtection="1">
      <alignment horizontal="center" vertical="center" shrinkToFit="1"/>
      <protection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vertical="center" wrapText="1"/>
    </xf>
    <xf numFmtId="164" fontId="5" fillId="0" borderId="36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38" xfId="0" applyFont="1" applyFill="1" applyBorder="1" applyAlignment="1" applyProtection="1">
      <alignment horizontal="center" vertical="center"/>
      <protection hidden="1"/>
    </xf>
    <xf numFmtId="49" fontId="4" fillId="0" borderId="38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36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 applyProtection="1">
      <alignment horizontal="center" vertical="center" wrapText="1"/>
      <protection hidden="1"/>
    </xf>
    <xf numFmtId="1" fontId="4" fillId="0" borderId="38" xfId="0" applyNumberFormat="1" applyFont="1" applyFill="1" applyBorder="1" applyAlignment="1" applyProtection="1">
      <alignment horizontal="right" vertical="center"/>
      <protection hidden="1"/>
    </xf>
    <xf numFmtId="49" fontId="8" fillId="0" borderId="4" xfId="0" applyNumberFormat="1" applyFont="1" applyFill="1" applyBorder="1" applyAlignment="1">
      <alignment vertical="center"/>
    </xf>
    <xf numFmtId="49" fontId="4" fillId="0" borderId="36" xfId="0" applyNumberFormat="1" applyFont="1" applyFill="1" applyBorder="1" applyAlignment="1">
      <alignment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vertical="center"/>
    </xf>
    <xf numFmtId="1" fontId="4" fillId="0" borderId="38" xfId="0" applyNumberFormat="1" applyFont="1" applyFill="1" applyBorder="1" applyAlignment="1" applyProtection="1">
      <alignment horizontal="center" vertical="center"/>
      <protection hidden="1"/>
    </xf>
    <xf numFmtId="1" fontId="4" fillId="0" borderId="36" xfId="0" applyNumberFormat="1" applyFont="1" applyFill="1" applyBorder="1" applyAlignment="1" applyProtection="1">
      <alignment horizontal="center" vertical="center"/>
      <protection hidden="1"/>
    </xf>
    <xf numFmtId="0" fontId="6" fillId="0" borderId="38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36" xfId="0" applyNumberFormat="1" applyFont="1" applyFill="1" applyBorder="1" applyAlignment="1" applyProtection="1">
      <alignment horizontal="center" vertical="center" shrinkToFit="1"/>
      <protection hidden="1"/>
    </xf>
    <xf numFmtId="1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55" xfId="0" applyFont="1" applyFill="1" applyBorder="1" applyAlignment="1" applyProtection="1">
      <alignment horizontal="center" vertical="center"/>
      <protection hidden="1"/>
    </xf>
    <xf numFmtId="0" fontId="4" fillId="0" borderId="56" xfId="0" applyFont="1" applyFill="1" applyBorder="1" applyAlignment="1" applyProtection="1">
      <alignment horizontal="center" vertical="center" shrinkToFit="1"/>
      <protection hidden="1"/>
    </xf>
    <xf numFmtId="0" fontId="4" fillId="0" borderId="45" xfId="0" applyFont="1" applyFill="1" applyBorder="1" applyAlignment="1" applyProtection="1">
      <alignment horizontal="center" vertical="center" shrinkToFit="1"/>
      <protection hidden="1"/>
    </xf>
    <xf numFmtId="0" fontId="8" fillId="0" borderId="52" xfId="0" applyFont="1" applyFill="1" applyBorder="1" applyAlignment="1" applyProtection="1">
      <alignment horizontal="left"/>
      <protection hidden="1"/>
    </xf>
    <xf numFmtId="0" fontId="4" fillId="0" borderId="55" xfId="0" applyFont="1" applyFill="1" applyBorder="1" applyAlignment="1"/>
    <xf numFmtId="0" fontId="4" fillId="0" borderId="55" xfId="0" applyFont="1" applyFill="1" applyBorder="1" applyAlignment="1" applyProtection="1">
      <protection hidden="1"/>
    </xf>
    <xf numFmtId="0" fontId="4" fillId="0" borderId="55" xfId="0" applyFont="1" applyFill="1" applyBorder="1" applyAlignment="1" applyProtection="1">
      <alignment vertical="center"/>
      <protection hidden="1"/>
    </xf>
    <xf numFmtId="0" fontId="4" fillId="0" borderId="53" xfId="0" applyFont="1" applyFill="1" applyBorder="1" applyAlignment="1" applyProtection="1">
      <alignment vertical="center"/>
      <protection hidden="1"/>
    </xf>
    <xf numFmtId="0" fontId="9" fillId="0" borderId="37" xfId="0" applyFont="1" applyFill="1" applyBorder="1" applyAlignment="1"/>
    <xf numFmtId="0" fontId="6" fillId="0" borderId="37" xfId="0" applyFont="1" applyFill="1" applyBorder="1" applyAlignment="1" applyProtection="1">
      <protection hidden="1"/>
    </xf>
    <xf numFmtId="0" fontId="4" fillId="0" borderId="4" xfId="0" applyFont="1" applyFill="1" applyBorder="1" applyAlignment="1" applyProtection="1">
      <alignment horizontal="center"/>
      <protection hidden="1"/>
    </xf>
    <xf numFmtId="0" fontId="8" fillId="0" borderId="4" xfId="0" applyFont="1" applyFill="1" applyBorder="1" applyAlignment="1"/>
    <xf numFmtId="0" fontId="4" fillId="0" borderId="4" xfId="0" applyFont="1" applyFill="1" applyBorder="1" applyAlignment="1" applyProtection="1">
      <alignment horizontal="left" vertical="center" shrinkToFit="1"/>
      <protection hidden="1"/>
    </xf>
    <xf numFmtId="0" fontId="4" fillId="0" borderId="36" xfId="0" applyFont="1" applyFill="1" applyBorder="1" applyAlignment="1" applyProtection="1">
      <alignment horizontal="left" vertical="center" shrinkToFit="1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4" fillId="0" borderId="55" xfId="0" applyFont="1" applyFill="1" applyBorder="1" applyAlignment="1">
      <alignment vertical="center"/>
    </xf>
    <xf numFmtId="0" fontId="10" fillId="0" borderId="55" xfId="0" applyFont="1" applyFill="1" applyBorder="1" applyAlignment="1" applyProtection="1">
      <alignment horizontal="left" vertical="center"/>
      <protection hidden="1"/>
    </xf>
    <xf numFmtId="0" fontId="4" fillId="0" borderId="53" xfId="0" applyFont="1" applyFill="1" applyBorder="1" applyAlignment="1">
      <alignment vertical="center"/>
    </xf>
    <xf numFmtId="164" fontId="4" fillId="0" borderId="41" xfId="0" applyNumberFormat="1" applyFont="1" applyFill="1" applyBorder="1" applyAlignment="1" applyProtection="1">
      <alignment horizontal="center" vertical="center"/>
      <protection hidden="1"/>
    </xf>
    <xf numFmtId="164" fontId="4" fillId="0" borderId="37" xfId="0" applyNumberFormat="1" applyFont="1" applyFill="1" applyBorder="1" applyAlignment="1" applyProtection="1">
      <alignment horizontal="center" vertical="center"/>
      <protection hidden="1"/>
    </xf>
    <xf numFmtId="1" fontId="4" fillId="0" borderId="37" xfId="0" applyNumberFormat="1" applyFont="1" applyFill="1" applyBorder="1" applyAlignment="1" applyProtection="1">
      <alignment horizontal="center" vertical="center"/>
      <protection hidden="1"/>
    </xf>
    <xf numFmtId="164" fontId="6" fillId="0" borderId="37" xfId="0" applyNumberFormat="1" applyFont="1" applyFill="1" applyBorder="1" applyAlignment="1" applyProtection="1">
      <alignment horizontal="center" vertical="center"/>
      <protection hidden="1"/>
    </xf>
    <xf numFmtId="164" fontId="6" fillId="0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39" xfId="0" applyNumberFormat="1" applyFont="1" applyFill="1" applyBorder="1" applyAlignment="1" applyProtection="1">
      <alignment horizontal="center" vertical="center"/>
      <protection hidden="1"/>
    </xf>
    <xf numFmtId="49" fontId="4" fillId="0" borderId="37" xfId="0" applyNumberFormat="1" applyFont="1" applyFill="1" applyBorder="1" applyAlignment="1">
      <alignment horizontal="left" vertical="center"/>
    </xf>
    <xf numFmtId="49" fontId="4" fillId="0" borderId="39" xfId="0" applyNumberFormat="1" applyFont="1" applyFill="1" applyBorder="1" applyAlignment="1">
      <alignment horizontal="left" vertical="center"/>
    </xf>
    <xf numFmtId="167" fontId="4" fillId="0" borderId="4" xfId="0" applyNumberFormat="1" applyFont="1" applyFill="1" applyBorder="1" applyAlignment="1" applyProtection="1">
      <alignment horizontal="center" vertical="center"/>
      <protection hidden="1"/>
    </xf>
    <xf numFmtId="167" fontId="4" fillId="0" borderId="36" xfId="0" applyNumberFormat="1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Fill="1" applyBorder="1" applyAlignment="1" applyProtection="1">
      <alignment vertical="center"/>
      <protection hidden="1"/>
    </xf>
    <xf numFmtId="167" fontId="4" fillId="0" borderId="38" xfId="0" applyNumberFormat="1" applyFont="1" applyFill="1" applyBorder="1" applyAlignment="1" applyProtection="1">
      <alignment horizontal="center" vertical="center"/>
      <protection hidden="1"/>
    </xf>
    <xf numFmtId="49" fontId="4" fillId="0" borderId="4" xfId="0" applyNumberFormat="1" applyFont="1" applyFill="1" applyBorder="1" applyAlignment="1" applyProtection="1">
      <alignment vertical="top"/>
      <protection hidden="1"/>
    </xf>
    <xf numFmtId="49" fontId="4" fillId="0" borderId="36" xfId="0" applyNumberFormat="1" applyFont="1" applyFill="1" applyBorder="1" applyAlignment="1" applyProtection="1">
      <alignment vertical="top"/>
      <protection hidden="1"/>
    </xf>
    <xf numFmtId="1" fontId="4" fillId="0" borderId="36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 applyProtection="1">
      <alignment vertical="center"/>
      <protection hidden="1"/>
    </xf>
    <xf numFmtId="164" fontId="6" fillId="0" borderId="4" xfId="0" applyNumberFormat="1" applyFont="1" applyFill="1" applyBorder="1" applyAlignment="1" applyProtection="1">
      <alignment horizontal="center" vertical="center"/>
      <protection hidden="1"/>
    </xf>
    <xf numFmtId="164" fontId="6" fillId="0" borderId="38" xfId="0" applyNumberFormat="1" applyFont="1" applyFill="1" applyBorder="1" applyAlignment="1" applyProtection="1">
      <alignment horizontal="center" vertical="center"/>
      <protection hidden="1"/>
    </xf>
    <xf numFmtId="164" fontId="6" fillId="0" borderId="36" xfId="0" applyNumberFormat="1" applyFont="1" applyFill="1" applyBorder="1" applyAlignment="1" applyProtection="1">
      <alignment horizontal="center" vertical="center"/>
      <protection hidden="1"/>
    </xf>
    <xf numFmtId="1" fontId="4" fillId="0" borderId="38" xfId="0" applyNumberFormat="1" applyFont="1" applyFill="1" applyBorder="1" applyAlignment="1" applyProtection="1">
      <alignment vertical="center"/>
      <protection hidden="1"/>
    </xf>
    <xf numFmtId="1" fontId="4" fillId="0" borderId="36" xfId="0" applyNumberFormat="1" applyFont="1" applyFill="1" applyBorder="1" applyAlignment="1" applyProtection="1">
      <alignment vertical="center"/>
      <protection hidden="1"/>
    </xf>
    <xf numFmtId="1" fontId="4" fillId="0" borderId="38" xfId="0" applyNumberFormat="1" applyFont="1" applyFill="1" applyBorder="1" applyAlignment="1" applyProtection="1">
      <alignment horizontal="left" vertical="center"/>
      <protection hidden="1"/>
    </xf>
    <xf numFmtId="1" fontId="4" fillId="0" borderId="36" xfId="0" applyNumberFormat="1" applyFont="1" applyFill="1" applyBorder="1" applyAlignment="1" applyProtection="1">
      <alignment horizontal="left" vertical="center"/>
      <protection hidden="1"/>
    </xf>
    <xf numFmtId="164" fontId="4" fillId="0" borderId="55" xfId="0" applyNumberFormat="1" applyFont="1" applyFill="1" applyBorder="1" applyAlignment="1" applyProtection="1">
      <alignment horizontal="center" vertical="center"/>
      <protection hidden="1"/>
    </xf>
    <xf numFmtId="164" fontId="4" fillId="0" borderId="53" xfId="0" applyNumberFormat="1" applyFont="1" applyFill="1" applyBorder="1" applyAlignment="1" applyProtection="1">
      <alignment horizontal="center" vertical="center"/>
      <protection hidden="1"/>
    </xf>
    <xf numFmtId="49" fontId="4" fillId="0" borderId="55" xfId="0" applyNumberFormat="1" applyFont="1" applyFill="1" applyBorder="1" applyAlignment="1" applyProtection="1">
      <alignment vertical="center"/>
      <protection hidden="1"/>
    </xf>
    <xf numFmtId="49" fontId="4" fillId="0" borderId="53" xfId="0" applyNumberFormat="1" applyFont="1" applyFill="1" applyBorder="1" applyAlignment="1" applyProtection="1">
      <alignment vertical="center"/>
      <protection hidden="1"/>
    </xf>
    <xf numFmtId="0" fontId="4" fillId="0" borderId="36" xfId="0" applyFont="1" applyFill="1" applyBorder="1" applyAlignment="1">
      <alignment horizontal="left" vertical="center"/>
    </xf>
    <xf numFmtId="0" fontId="8" fillId="0" borderId="37" xfId="0" applyFont="1" applyFill="1" applyBorder="1" applyAlignment="1" applyProtection="1">
      <protection hidden="1"/>
    </xf>
    <xf numFmtId="0" fontId="4" fillId="0" borderId="37" xfId="0" applyFont="1" applyFill="1" applyBorder="1" applyAlignment="1">
      <alignment vertical="center"/>
    </xf>
    <xf numFmtId="164" fontId="4" fillId="0" borderId="39" xfId="0" applyNumberFormat="1" applyFont="1" applyFill="1" applyBorder="1" applyAlignment="1" applyProtection="1">
      <alignment horizontal="center" vertical="center"/>
      <protection hidden="1"/>
    </xf>
    <xf numFmtId="49" fontId="4" fillId="0" borderId="37" xfId="0" applyNumberFormat="1" applyFont="1" applyFill="1" applyBorder="1" applyAlignment="1" applyProtection="1">
      <alignment horizontal="left" vertical="center"/>
      <protection hidden="1"/>
    </xf>
    <xf numFmtId="0" fontId="8" fillId="0" borderId="55" xfId="0" applyFont="1" applyFill="1" applyBorder="1" applyAlignment="1" applyProtection="1">
      <protection hidden="1"/>
    </xf>
    <xf numFmtId="49" fontId="4" fillId="0" borderId="55" xfId="0" applyNumberFormat="1" applyFont="1" applyFill="1" applyBorder="1" applyAlignment="1" applyProtection="1">
      <alignment horizontal="left" vertical="center"/>
      <protection hidden="1"/>
    </xf>
    <xf numFmtId="49" fontId="4" fillId="0" borderId="55" xfId="0" applyNumberFormat="1" applyFont="1" applyFill="1" applyBorder="1" applyAlignment="1">
      <alignment horizontal="left" vertical="center"/>
    </xf>
    <xf numFmtId="49" fontId="4" fillId="0" borderId="53" xfId="0" applyNumberFormat="1" applyFont="1" applyFill="1" applyBorder="1" applyAlignment="1">
      <alignment horizontal="left" vertical="center"/>
    </xf>
    <xf numFmtId="49" fontId="4" fillId="0" borderId="55" xfId="0" applyNumberFormat="1" applyFont="1" applyFill="1" applyBorder="1" applyAlignment="1">
      <alignment vertical="center"/>
    </xf>
    <xf numFmtId="49" fontId="4" fillId="0" borderId="53" xfId="0" applyNumberFormat="1" applyFont="1" applyFill="1" applyBorder="1" applyAlignment="1">
      <alignment vertical="center"/>
    </xf>
    <xf numFmtId="0" fontId="8" fillId="0" borderId="41" xfId="0" applyFont="1" applyFill="1" applyBorder="1" applyAlignment="1" applyProtection="1">
      <protection hidden="1"/>
    </xf>
    <xf numFmtId="164" fontId="6" fillId="0" borderId="41" xfId="0" applyNumberFormat="1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166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166" fontId="4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52" xfId="0" applyFont="1" applyFill="1" applyBorder="1" applyAlignment="1" applyProtection="1">
      <protection hidden="1"/>
    </xf>
    <xf numFmtId="1" fontId="6" fillId="0" borderId="52" xfId="0" applyNumberFormat="1" applyFont="1" applyFill="1" applyBorder="1" applyAlignment="1" applyProtection="1">
      <alignment horizontal="left" vertical="center"/>
      <protection hidden="1"/>
    </xf>
    <xf numFmtId="1" fontId="6" fillId="0" borderId="53" xfId="0" applyNumberFormat="1" applyFont="1" applyFill="1" applyBorder="1" applyAlignment="1" applyProtection="1">
      <alignment horizontal="right" vertical="center"/>
      <protection hidden="1"/>
    </xf>
    <xf numFmtId="0" fontId="6" fillId="0" borderId="55" xfId="0" applyFont="1" applyFill="1" applyBorder="1" applyAlignment="1" applyProtection="1">
      <alignment horizontal="center" vertical="center"/>
      <protection hidden="1"/>
    </xf>
    <xf numFmtId="166" fontId="4" fillId="0" borderId="55" xfId="0" applyNumberFormat="1" applyFont="1" applyFill="1" applyBorder="1" applyAlignment="1" applyProtection="1">
      <alignment horizontal="center" vertical="center" shrinkToFit="1"/>
      <protection hidden="1"/>
    </xf>
    <xf numFmtId="166" fontId="4" fillId="0" borderId="53" xfId="0" applyNumberFormat="1" applyFont="1" applyFill="1" applyBorder="1" applyAlignment="1" applyProtection="1">
      <alignment horizontal="center" vertical="center" shrinkToFit="1"/>
      <protection hidden="1"/>
    </xf>
    <xf numFmtId="1" fontId="4" fillId="0" borderId="55" xfId="0" applyNumberFormat="1" applyFont="1" applyFill="1" applyBorder="1" applyAlignment="1">
      <alignment horizontal="center" vertical="center"/>
    </xf>
    <xf numFmtId="1" fontId="4" fillId="0" borderId="53" xfId="0" applyNumberFormat="1" applyFont="1" applyFill="1" applyBorder="1" applyAlignment="1">
      <alignment horizontal="left" vertical="center"/>
    </xf>
    <xf numFmtId="1" fontId="4" fillId="0" borderId="55" xfId="0" applyNumberFormat="1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vertical="center"/>
    </xf>
    <xf numFmtId="0" fontId="4" fillId="0" borderId="52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49" fontId="8" fillId="0" borderId="55" xfId="0" applyNumberFormat="1" applyFont="1" applyFill="1" applyBorder="1" applyAlignment="1">
      <alignment vertical="center"/>
    </xf>
    <xf numFmtId="49" fontId="8" fillId="0" borderId="53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164" fontId="17" fillId="0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justify" vertical="center"/>
      <protection hidden="1"/>
    </xf>
    <xf numFmtId="0" fontId="11" fillId="0" borderId="0" xfId="0" applyNumberFormat="1" applyFont="1" applyFill="1" applyBorder="1" applyAlignment="1" applyProtection="1">
      <alignment horizontal="justify" vertical="center"/>
      <protection hidden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horizontal="left"/>
      <protection hidden="1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 applyProtection="1">
      <alignment vertical="center"/>
      <protection hidden="1"/>
    </xf>
    <xf numFmtId="49" fontId="11" fillId="0" borderId="0" xfId="0" applyNumberFormat="1" applyFont="1" applyFill="1" applyBorder="1" applyAlignment="1" applyProtection="1">
      <alignment vertical="center"/>
      <protection hidden="1"/>
    </xf>
    <xf numFmtId="0" fontId="11" fillId="0" borderId="0" xfId="0" applyNumberFormat="1" applyFont="1" applyFill="1" applyAlignment="1" applyProtection="1">
      <alignment vertical="center"/>
      <protection hidden="1"/>
    </xf>
    <xf numFmtId="49" fontId="4" fillId="0" borderId="60" xfId="0" applyNumberFormat="1" applyFont="1" applyFill="1" applyBorder="1" applyAlignment="1" applyProtection="1">
      <alignment horizontal="right"/>
      <protection hidden="1"/>
    </xf>
    <xf numFmtId="49" fontId="4" fillId="0" borderId="35" xfId="0" applyNumberFormat="1" applyFont="1" applyFill="1" applyBorder="1" applyAlignment="1" applyProtection="1">
      <alignment horizontal="right"/>
      <protection hidden="1"/>
    </xf>
    <xf numFmtId="49" fontId="4" fillId="0" borderId="60" xfId="0" applyNumberFormat="1" applyFont="1" applyFill="1" applyBorder="1" applyAlignment="1" applyProtection="1">
      <alignment horizontal="right"/>
      <protection hidden="1"/>
    </xf>
    <xf numFmtId="49" fontId="4" fillId="0" borderId="35" xfId="0" applyNumberFormat="1" applyFont="1" applyFill="1" applyBorder="1" applyAlignment="1" applyProtection="1">
      <alignment horizontal="right"/>
      <protection hidden="1"/>
    </xf>
    <xf numFmtId="0" fontId="4" fillId="0" borderId="61" xfId="0" applyFont="1" applyFill="1" applyBorder="1" applyAlignment="1" applyProtection="1">
      <alignment vertical="center"/>
      <protection hidden="1"/>
    </xf>
    <xf numFmtId="0" fontId="4" fillId="0" borderId="19" xfId="0" applyFont="1" applyFill="1" applyBorder="1" applyAlignment="1"/>
    <xf numFmtId="0" fontId="4" fillId="0" borderId="19" xfId="0" applyFont="1" applyFill="1" applyBorder="1" applyAlignment="1" applyProtection="1">
      <alignment horizontal="left"/>
      <protection hidden="1"/>
    </xf>
    <xf numFmtId="0" fontId="4" fillId="0" borderId="61" xfId="0" applyFont="1" applyFill="1" applyBorder="1" applyAlignment="1"/>
    <xf numFmtId="0" fontId="4" fillId="0" borderId="61" xfId="0" applyFont="1" applyFill="1" applyBorder="1" applyAlignment="1" applyProtection="1">
      <protection hidden="1"/>
    </xf>
    <xf numFmtId="49" fontId="4" fillId="0" borderId="19" xfId="0" applyNumberFormat="1" applyFont="1" applyFill="1" applyBorder="1" applyAlignment="1">
      <alignment vertical="top"/>
    </xf>
    <xf numFmtId="49" fontId="4" fillId="0" borderId="35" xfId="0" applyNumberFormat="1" applyFont="1" applyFill="1" applyBorder="1" applyAlignment="1">
      <alignment vertical="top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 shrinkToFit="1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33" xfId="0" applyFont="1" applyFill="1" applyBorder="1" applyAlignment="1" applyProtection="1">
      <alignment horizontal="center" vertical="center" shrinkToFit="1"/>
      <protection hidden="1"/>
    </xf>
    <xf numFmtId="1" fontId="4" fillId="0" borderId="60" xfId="0" applyNumberFormat="1" applyFont="1" applyFill="1" applyBorder="1" applyAlignment="1" applyProtection="1">
      <alignment horizontal="center" vertical="center"/>
      <protection hidden="1"/>
    </xf>
    <xf numFmtId="1" fontId="4" fillId="0" borderId="35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left"/>
      <protection hidden="1"/>
    </xf>
    <xf numFmtId="0" fontId="8" fillId="0" borderId="19" xfId="0" applyFont="1" applyFill="1" applyBorder="1" applyAlignment="1" applyProtection="1">
      <alignment horizontal="left" wrapText="1" shrinkToFit="1"/>
      <protection hidden="1"/>
    </xf>
    <xf numFmtId="0" fontId="8" fillId="0" borderId="19" xfId="0" applyFont="1" applyFill="1" applyBorder="1" applyAlignment="1" applyProtection="1">
      <alignment horizontal="left" vertical="center" wrapText="1" shrinkToFit="1"/>
      <protection hidden="1"/>
    </xf>
    <xf numFmtId="0" fontId="8" fillId="0" borderId="19" xfId="0" applyFont="1" applyFill="1" applyBorder="1" applyAlignment="1" applyProtection="1">
      <alignment vertical="center" wrapText="1" shrinkToFit="1"/>
      <protection hidden="1"/>
    </xf>
    <xf numFmtId="0" fontId="8" fillId="0" borderId="35" xfId="0" applyFont="1" applyFill="1" applyBorder="1" applyAlignment="1" applyProtection="1">
      <alignment vertical="center" wrapText="1" shrinkToFit="1"/>
      <protection hidden="1"/>
    </xf>
    <xf numFmtId="49" fontId="4" fillId="0" borderId="61" xfId="0" applyNumberFormat="1" applyFont="1" applyFill="1" applyBorder="1" applyAlignment="1">
      <alignment vertical="center"/>
    </xf>
    <xf numFmtId="49" fontId="4" fillId="0" borderId="61" xfId="0" applyNumberFormat="1" applyFont="1" applyFill="1" applyBorder="1" applyAlignment="1">
      <alignment vertical="top"/>
    </xf>
    <xf numFmtId="49" fontId="4" fillId="0" borderId="59" xfId="0" applyNumberFormat="1" applyFont="1" applyFill="1" applyBorder="1" applyAlignment="1">
      <alignment vertical="top"/>
    </xf>
    <xf numFmtId="0" fontId="4" fillId="0" borderId="61" xfId="0" applyFont="1" applyFill="1" applyBorder="1" applyAlignment="1" applyProtection="1">
      <alignment horizontal="center" vertical="center"/>
      <protection hidden="1"/>
    </xf>
    <xf numFmtId="0" fontId="4" fillId="0" borderId="62" xfId="0" applyFont="1" applyFill="1" applyBorder="1" applyAlignment="1" applyProtection="1">
      <alignment horizontal="center" vertical="center" shrinkToFit="1"/>
      <protection hidden="1"/>
    </xf>
    <xf numFmtId="0" fontId="4" fillId="0" borderId="47" xfId="0" applyFont="1" applyFill="1" applyBorder="1" applyAlignment="1" applyProtection="1">
      <alignment horizontal="center" vertical="center" shrinkToFit="1"/>
      <protection hidden="1"/>
    </xf>
    <xf numFmtId="0" fontId="8" fillId="0" borderId="61" xfId="0" applyFont="1" applyFill="1" applyBorder="1" applyAlignment="1" applyProtection="1">
      <alignment horizontal="left"/>
      <protection hidden="1"/>
    </xf>
    <xf numFmtId="0" fontId="8" fillId="0" borderId="61" xfId="0" applyFont="1" applyFill="1" applyBorder="1" applyAlignment="1" applyProtection="1">
      <alignment vertical="center"/>
      <protection hidden="1"/>
    </xf>
    <xf numFmtId="0" fontId="4" fillId="0" borderId="60" xfId="0" applyNumberFormat="1" applyFont="1" applyFill="1" applyBorder="1" applyAlignment="1" applyProtection="1">
      <alignment horizontal="center" vertical="center"/>
      <protection hidden="1"/>
    </xf>
    <xf numFmtId="0" fontId="4" fillId="0" borderId="35" xfId="0" applyNumberFormat="1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164" fontId="4" fillId="0" borderId="19" xfId="0" applyNumberFormat="1" applyFont="1" applyFill="1" applyBorder="1" applyAlignment="1" applyProtection="1">
      <alignment horizontal="center" vertical="center"/>
      <protection hidden="1"/>
    </xf>
    <xf numFmtId="164" fontId="4" fillId="0" borderId="35" xfId="0" applyNumberFormat="1" applyFont="1" applyFill="1" applyBorder="1" applyAlignment="1" applyProtection="1">
      <alignment horizontal="center" vertical="center"/>
      <protection hidden="1"/>
    </xf>
    <xf numFmtId="164" fontId="4" fillId="0" borderId="60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center" vertical="center" shrinkToFit="1"/>
      <protection hidden="1"/>
    </xf>
    <xf numFmtId="0" fontId="4" fillId="0" borderId="32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left" wrapText="1" shrinkToFit="1"/>
      <protection hidden="1"/>
    </xf>
    <xf numFmtId="0" fontId="8" fillId="0" borderId="0" xfId="0" applyFont="1" applyFill="1" applyBorder="1" applyAlignment="1" applyProtection="1">
      <alignment horizontal="left" vertical="center" wrapText="1" shrinkToFit="1"/>
      <protection hidden="1"/>
    </xf>
    <xf numFmtId="0" fontId="8" fillId="0" borderId="0" xfId="0" applyFont="1" applyFill="1" applyBorder="1" applyAlignment="1" applyProtection="1">
      <alignment vertical="center" wrapText="1" shrinkToFit="1"/>
      <protection hidden="1"/>
    </xf>
    <xf numFmtId="0" fontId="8" fillId="0" borderId="15" xfId="0" applyFont="1" applyFill="1" applyBorder="1" applyAlignment="1" applyProtection="1">
      <alignment vertical="center" wrapText="1" shrinkToFit="1"/>
      <protection hidden="1"/>
    </xf>
    <xf numFmtId="49" fontId="4" fillId="0" borderId="19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horizontal="left"/>
    </xf>
    <xf numFmtId="0" fontId="8" fillId="0" borderId="19" xfId="0" applyFont="1" applyFill="1" applyBorder="1" applyAlignment="1" applyProtection="1">
      <alignment horizontal="left" vertical="center"/>
      <protection hidden="1"/>
    </xf>
    <xf numFmtId="0" fontId="8" fillId="0" borderId="19" xfId="0" applyFont="1" applyFill="1" applyBorder="1" applyAlignment="1" applyProtection="1">
      <alignment vertical="center"/>
      <protection hidden="1"/>
    </xf>
    <xf numFmtId="0" fontId="8" fillId="0" borderId="35" xfId="0" applyFont="1" applyFill="1" applyBorder="1" applyAlignment="1" applyProtection="1">
      <alignment vertical="center"/>
      <protection hidden="1"/>
    </xf>
    <xf numFmtId="49" fontId="4" fillId="0" borderId="59" xfId="0" applyNumberFormat="1" applyFont="1" applyFill="1" applyBorder="1" applyAlignment="1">
      <alignment vertical="center"/>
    </xf>
    <xf numFmtId="1" fontId="4" fillId="0" borderId="35" xfId="0" applyNumberFormat="1" applyFont="1" applyFill="1" applyBorder="1" applyAlignment="1">
      <alignment horizontal="center" vertical="center"/>
    </xf>
    <xf numFmtId="1" fontId="4" fillId="0" borderId="60" xfId="0" applyNumberFormat="1" applyFont="1" applyFill="1" applyBorder="1" applyAlignment="1" applyProtection="1">
      <alignment horizontal="center" vertical="center"/>
      <protection hidden="1"/>
    </xf>
    <xf numFmtId="1" fontId="4" fillId="0" borderId="35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35" xfId="0" applyFont="1" applyFill="1" applyBorder="1" applyAlignment="1" applyProtection="1">
      <alignment vertical="center"/>
      <protection hidden="1"/>
    </xf>
    <xf numFmtId="0" fontId="4" fillId="0" borderId="61" xfId="0" applyFont="1" applyFill="1" applyBorder="1" applyAlignment="1" applyProtection="1">
      <alignment horizontal="left"/>
      <protection hidden="1"/>
    </xf>
    <xf numFmtId="0" fontId="4" fillId="0" borderId="59" xfId="0" applyFont="1" applyFill="1" applyBorder="1" applyAlignment="1" applyProtection="1">
      <alignment vertical="center"/>
      <protection hidden="1"/>
    </xf>
    <xf numFmtId="49" fontId="4" fillId="0" borderId="61" xfId="0" applyNumberFormat="1" applyFont="1" applyFill="1" applyBorder="1" applyAlignment="1" applyProtection="1">
      <alignment vertical="center"/>
      <protection hidden="1"/>
    </xf>
    <xf numFmtId="49" fontId="4" fillId="0" borderId="19" xfId="0" applyNumberFormat="1" applyFont="1" applyFill="1" applyBorder="1" applyAlignment="1" applyProtection="1">
      <alignment vertical="top"/>
      <protection hidden="1"/>
    </xf>
    <xf numFmtId="49" fontId="4" fillId="0" borderId="35" xfId="0" applyNumberFormat="1" applyFont="1" applyFill="1" applyBorder="1" applyAlignment="1" applyProtection="1">
      <alignment vertical="top"/>
      <protection hidden="1"/>
    </xf>
    <xf numFmtId="1" fontId="4" fillId="0" borderId="60" xfId="0" applyNumberFormat="1" applyFont="1" applyFill="1" applyBorder="1" applyAlignment="1" applyProtection="1">
      <alignment horizontal="right" vertical="center"/>
      <protection hidden="1"/>
    </xf>
    <xf numFmtId="1" fontId="4" fillId="0" borderId="35" xfId="0" applyNumberFormat="1" applyFont="1" applyFill="1" applyBorder="1" applyAlignment="1">
      <alignment horizontal="left" vertical="center"/>
    </xf>
    <xf numFmtId="1" fontId="4" fillId="0" borderId="19" xfId="0" applyNumberFormat="1" applyFont="1" applyFill="1" applyBorder="1" applyAlignment="1" applyProtection="1">
      <alignment vertical="center"/>
      <protection hidden="1"/>
    </xf>
    <xf numFmtId="1" fontId="4" fillId="0" borderId="35" xfId="0" applyNumberFormat="1" applyFont="1" applyFill="1" applyBorder="1" applyAlignment="1" applyProtection="1">
      <alignment vertical="center"/>
      <protection hidden="1"/>
    </xf>
    <xf numFmtId="0" fontId="8" fillId="0" borderId="19" xfId="0" applyFont="1" applyFill="1" applyBorder="1" applyAlignment="1" applyProtection="1">
      <protection hidden="1"/>
    </xf>
    <xf numFmtId="0" fontId="4" fillId="0" borderId="19" xfId="0" applyFont="1" applyFill="1" applyBorder="1" applyAlignment="1" applyProtection="1">
      <protection hidden="1"/>
    </xf>
    <xf numFmtId="49" fontId="4" fillId="0" borderId="61" xfId="0" applyNumberFormat="1" applyFont="1" applyFill="1" applyBorder="1" applyAlignment="1" applyProtection="1">
      <alignment vertical="top"/>
      <protection hidden="1"/>
    </xf>
    <xf numFmtId="49" fontId="4" fillId="0" borderId="59" xfId="0" applyNumberFormat="1" applyFont="1" applyFill="1" applyBorder="1" applyAlignment="1" applyProtection="1">
      <alignment vertical="top"/>
      <protection hidden="1"/>
    </xf>
    <xf numFmtId="164" fontId="4" fillId="0" borderId="61" xfId="0" applyNumberFormat="1" applyFont="1" applyFill="1" applyBorder="1" applyAlignment="1" applyProtection="1">
      <alignment horizontal="center" vertical="center"/>
      <protection hidden="1"/>
    </xf>
    <xf numFmtId="164" fontId="4" fillId="0" borderId="59" xfId="0" applyNumberFormat="1" applyFont="1" applyFill="1" applyBorder="1" applyAlignment="1" applyProtection="1">
      <alignment horizontal="center" vertical="center"/>
      <protection hidden="1"/>
    </xf>
    <xf numFmtId="49" fontId="4" fillId="0" borderId="59" xfId="0" applyNumberFormat="1" applyFont="1" applyFill="1" applyBorder="1" applyAlignment="1" applyProtection="1">
      <alignment vertical="center"/>
      <protection hidden="1"/>
    </xf>
    <xf numFmtId="1" fontId="4" fillId="0" borderId="19" xfId="0" applyNumberFormat="1" applyFont="1" applyFill="1" applyBorder="1" applyAlignment="1" applyProtection="1">
      <alignment horizontal="center" vertical="center"/>
      <protection hidden="1"/>
    </xf>
    <xf numFmtId="167" fontId="4" fillId="0" borderId="35" xfId="0" applyNumberFormat="1" applyFont="1" applyFill="1" applyBorder="1" applyAlignment="1" applyProtection="1">
      <alignment horizontal="center" vertical="center"/>
      <protection hidden="1"/>
    </xf>
    <xf numFmtId="49" fontId="4" fillId="0" borderId="19" xfId="0" applyNumberFormat="1" applyFont="1" applyFill="1" applyBorder="1" applyAlignment="1" applyProtection="1">
      <alignment vertical="center"/>
      <protection hidden="1"/>
    </xf>
    <xf numFmtId="49" fontId="4" fillId="0" borderId="35" xfId="0" applyNumberFormat="1" applyFont="1" applyFill="1" applyBorder="1" applyAlignment="1" applyProtection="1">
      <alignment vertical="center"/>
      <protection hidden="1"/>
    </xf>
    <xf numFmtId="167" fontId="4" fillId="0" borderId="60" xfId="0" applyNumberFormat="1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/>
    <xf numFmtId="0" fontId="4" fillId="0" borderId="19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61" xfId="0" applyFont="1" applyFill="1" applyBorder="1" applyAlignment="1">
      <alignment vertical="center"/>
    </xf>
    <xf numFmtId="0" fontId="4" fillId="0" borderId="19" xfId="0" applyFont="1" applyFill="1" applyBorder="1" applyAlignment="1" applyProtection="1">
      <alignment horizontal="left" vertical="center" shrinkToFit="1"/>
      <protection hidden="1"/>
    </xf>
    <xf numFmtId="0" fontId="4" fillId="0" borderId="35" xfId="0" applyFont="1" applyFill="1" applyBorder="1" applyAlignment="1" applyProtection="1">
      <alignment horizontal="left" vertical="center" shrinkToFit="1"/>
      <protection hidden="1"/>
    </xf>
    <xf numFmtId="1" fontId="4" fillId="0" borderId="60" xfId="0" applyNumberFormat="1" applyFont="1" applyFill="1" applyBorder="1" applyAlignment="1" applyProtection="1">
      <alignment vertical="center"/>
      <protection hidden="1"/>
    </xf>
    <xf numFmtId="0" fontId="4" fillId="0" borderId="61" xfId="0" applyFont="1" applyFill="1" applyBorder="1" applyAlignment="1" applyProtection="1">
      <alignment horizontal="left" vertical="center" shrinkToFit="1"/>
      <protection hidden="1"/>
    </xf>
    <xf numFmtId="0" fontId="4" fillId="0" borderId="59" xfId="0" applyFont="1" applyFill="1" applyBorder="1" applyAlignment="1" applyProtection="1">
      <alignment horizontal="left" vertical="center" shrinkToFit="1"/>
      <protection hidden="1"/>
    </xf>
    <xf numFmtId="1" fontId="4" fillId="0" borderId="58" xfId="0" applyNumberFormat="1" applyFont="1" applyFill="1" applyBorder="1" applyAlignment="1" applyProtection="1">
      <alignment vertical="center"/>
      <protection hidden="1"/>
    </xf>
    <xf numFmtId="1" fontId="4" fillId="0" borderId="59" xfId="0" applyNumberFormat="1" applyFont="1" applyFill="1" applyBorder="1" applyAlignment="1" applyProtection="1">
      <alignment vertical="center"/>
      <protection hidden="1"/>
    </xf>
    <xf numFmtId="0" fontId="8" fillId="0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49" fontId="8" fillId="0" borderId="60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vertical="center"/>
    </xf>
    <xf numFmtId="49" fontId="8" fillId="0" borderId="35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left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59" xfId="0" applyFont="1" applyFill="1" applyBorder="1" applyAlignment="1">
      <alignment horizontal="center" vertical="center"/>
    </xf>
    <xf numFmtId="49" fontId="8" fillId="0" borderId="58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vertical="center"/>
    </xf>
    <xf numFmtId="49" fontId="8" fillId="0" borderId="59" xfId="0" applyNumberFormat="1" applyFont="1" applyFill="1" applyBorder="1" applyAlignment="1">
      <alignment vertical="center"/>
    </xf>
    <xf numFmtId="49" fontId="8" fillId="0" borderId="19" xfId="0" applyNumberFormat="1" applyFont="1" applyFill="1" applyBorder="1" applyAlignment="1">
      <alignment horizontal="left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left" vertical="center"/>
    </xf>
    <xf numFmtId="49" fontId="8" fillId="0" borderId="61" xfId="0" applyNumberFormat="1" applyFont="1" applyFill="1" applyBorder="1" applyAlignment="1">
      <alignment horizontal="center" vertical="center"/>
    </xf>
    <xf numFmtId="49" fontId="8" fillId="0" borderId="59" xfId="0" applyNumberFormat="1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/>
    </xf>
    <xf numFmtId="0" fontId="8" fillId="0" borderId="58" xfId="0" applyFont="1" applyFill="1" applyBorder="1" applyAlignment="1">
      <alignment vertical="center"/>
    </xf>
    <xf numFmtId="0" fontId="4" fillId="0" borderId="60" xfId="0" applyFont="1" applyFill="1" applyBorder="1" applyAlignment="1">
      <alignment horizontal="left" vertical="center"/>
    </xf>
    <xf numFmtId="49" fontId="8" fillId="0" borderId="58" xfId="0" applyNumberFormat="1" applyFont="1" applyFill="1" applyBorder="1" applyAlignment="1">
      <alignment vertical="center"/>
    </xf>
    <xf numFmtId="0" fontId="4" fillId="0" borderId="5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 applyProtection="1">
      <alignment vertical="center" textRotation="90"/>
      <protection hidden="1"/>
    </xf>
    <xf numFmtId="0" fontId="4" fillId="0" borderId="13" xfId="0" applyFont="1" applyFill="1" applyBorder="1" applyAlignment="1" applyProtection="1">
      <alignment vertical="center" textRotation="90"/>
      <protection hidden="1"/>
    </xf>
    <xf numFmtId="0" fontId="4" fillId="0" borderId="14" xfId="0" applyFont="1" applyFill="1" applyBorder="1" applyAlignment="1" applyProtection="1">
      <alignment vertical="center" textRotation="90"/>
      <protection hidden="1"/>
    </xf>
    <xf numFmtId="0" fontId="4" fillId="0" borderId="15" xfId="0" applyFont="1" applyFill="1" applyBorder="1" applyAlignment="1" applyProtection="1">
      <alignment vertical="center" textRotation="90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0" fontId="8" fillId="0" borderId="38" xfId="0" applyFont="1" applyFill="1" applyBorder="1" applyAlignment="1" applyProtection="1">
      <alignment horizontal="left"/>
      <protection hidden="1"/>
    </xf>
    <xf numFmtId="0" fontId="8" fillId="0" borderId="4" xfId="0" applyFont="1" applyFill="1" applyBorder="1" applyAlignment="1" applyProtection="1">
      <alignment horizontal="left" vertical="center"/>
      <protection hidden="1"/>
    </xf>
    <xf numFmtId="0" fontId="8" fillId="0" borderId="36" xfId="0" applyFont="1" applyFill="1" applyBorder="1" applyAlignment="1" applyProtection="1">
      <alignment vertical="center"/>
      <protection hidden="1"/>
    </xf>
    <xf numFmtId="49" fontId="4" fillId="0" borderId="58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center"/>
      <protection hidden="1"/>
    </xf>
    <xf numFmtId="49" fontId="4" fillId="0" borderId="58" xfId="0" applyNumberFormat="1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40" xfId="0" applyFont="1" applyFill="1" applyBorder="1" applyAlignment="1" applyProtection="1">
      <alignment horizontal="center"/>
      <protection hidden="1"/>
    </xf>
    <xf numFmtId="0" fontId="8" fillId="0" borderId="38" xfId="0" applyFont="1" applyFill="1" applyBorder="1" applyAlignment="1"/>
    <xf numFmtId="49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49" fontId="18" fillId="0" borderId="34" xfId="0" applyNumberFormat="1" applyFont="1" applyFill="1" applyBorder="1" applyAlignment="1" applyProtection="1">
      <alignment horizontal="center" vertical="center"/>
      <protection hidden="1"/>
    </xf>
    <xf numFmtId="0" fontId="9" fillId="0" borderId="19" xfId="0" applyFont="1" applyFill="1" applyBorder="1" applyAlignment="1"/>
    <xf numFmtId="49" fontId="4" fillId="0" borderId="19" xfId="0" applyNumberFormat="1" applyFont="1" applyFill="1" applyBorder="1" applyAlignment="1">
      <alignment horizontal="center"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Fill="1" applyBorder="1" applyAlignment="1"/>
    <xf numFmtId="167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18" fillId="0" borderId="25" xfId="0" applyNumberFormat="1" applyFont="1" applyFill="1" applyBorder="1" applyAlignment="1" applyProtection="1">
      <alignment horizontal="center" vertical="center"/>
      <protection hidden="1"/>
    </xf>
    <xf numFmtId="0" fontId="18" fillId="0" borderId="25" xfId="0" applyNumberFormat="1" applyFont="1" applyFill="1" applyBorder="1" applyAlignment="1" applyProtection="1">
      <alignment horizontal="center" vertical="center"/>
      <protection hidden="1"/>
    </xf>
    <xf numFmtId="49" fontId="18" fillId="0" borderId="33" xfId="0" applyNumberFormat="1" applyFont="1" applyFill="1" applyBorder="1" applyAlignment="1" applyProtection="1">
      <alignment horizontal="center" vertical="center"/>
      <protection hidden="1"/>
    </xf>
    <xf numFmtId="49" fontId="18" fillId="0" borderId="46" xfId="0" applyNumberFormat="1" applyFont="1" applyFill="1" applyBorder="1" applyAlignment="1" applyProtection="1">
      <alignment horizontal="center" vertical="center"/>
      <protection hidden="1"/>
    </xf>
    <xf numFmtId="49" fontId="19" fillId="0" borderId="46" xfId="0" applyNumberFormat="1" applyFont="1" applyFill="1" applyBorder="1" applyAlignment="1" applyProtection="1">
      <alignment horizontal="center" vertical="center"/>
      <protection hidden="1"/>
    </xf>
    <xf numFmtId="0" fontId="18" fillId="0" borderId="46" xfId="0" applyNumberFormat="1" applyFont="1" applyFill="1" applyBorder="1" applyAlignment="1" applyProtection="1">
      <alignment horizontal="center" vertical="center"/>
      <protection hidden="1"/>
    </xf>
    <xf numFmtId="49" fontId="18" fillId="0" borderId="47" xfId="0" applyNumberFormat="1" applyFont="1" applyFill="1" applyBorder="1" applyAlignment="1" applyProtection="1">
      <alignment horizontal="center" vertical="center"/>
      <protection hidden="1"/>
    </xf>
    <xf numFmtId="49" fontId="18" fillId="0" borderId="64" xfId="0" applyNumberFormat="1" applyFont="1" applyFill="1" applyBorder="1" applyAlignment="1" applyProtection="1">
      <alignment horizontal="center" vertical="center"/>
      <protection hidden="1"/>
    </xf>
    <xf numFmtId="0" fontId="18" fillId="0" borderId="64" xfId="0" applyNumberFormat="1" applyFont="1" applyFill="1" applyBorder="1" applyAlignment="1" applyProtection="1">
      <alignment horizontal="center" vertical="center"/>
      <protection hidden="1"/>
    </xf>
    <xf numFmtId="49" fontId="18" fillId="0" borderId="65" xfId="0" applyNumberFormat="1" applyFont="1" applyFill="1" applyBorder="1" applyAlignment="1" applyProtection="1">
      <alignment horizontal="center" vertical="center"/>
      <protection hidden="1"/>
    </xf>
    <xf numFmtId="0" fontId="18" fillId="0" borderId="46" xfId="0" applyFont="1" applyFill="1" applyBorder="1" applyAlignment="1" applyProtection="1">
      <alignment horizontal="center" vertical="center"/>
      <protection hidden="1"/>
    </xf>
    <xf numFmtId="0" fontId="18" fillId="0" borderId="46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167" fontId="4" fillId="0" borderId="19" xfId="0" applyNumberFormat="1" applyFont="1" applyFill="1" applyBorder="1" applyAlignment="1" applyProtection="1">
      <alignment horizontal="center" vertical="center"/>
      <protection hidden="1"/>
    </xf>
    <xf numFmtId="0" fontId="4" fillId="0" borderId="66" xfId="0" applyFont="1" applyFill="1" applyBorder="1" applyAlignment="1" applyProtection="1">
      <alignment vertical="center"/>
      <protection hidden="1"/>
    </xf>
    <xf numFmtId="0" fontId="4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vertical="center"/>
    </xf>
    <xf numFmtId="0" fontId="9" fillId="0" borderId="4" xfId="0" applyFont="1" applyFill="1" applyBorder="1" applyAlignment="1" applyProtection="1">
      <alignment vertical="center"/>
      <protection hidden="1"/>
    </xf>
    <xf numFmtId="0" fontId="9" fillId="0" borderId="4" xfId="0" applyFont="1" applyFill="1" applyBorder="1" applyAlignment="1">
      <alignment vertical="center"/>
    </xf>
    <xf numFmtId="0" fontId="8" fillId="0" borderId="55" xfId="0" applyFont="1" applyFill="1" applyBorder="1" applyAlignment="1" applyProtection="1">
      <alignment horizontal="left" vertical="center"/>
      <protection hidden="1"/>
    </xf>
    <xf numFmtId="49" fontId="8" fillId="0" borderId="61" xfId="0" applyNumberFormat="1" applyFont="1" applyFill="1" applyBorder="1" applyAlignment="1">
      <alignment vertical="center"/>
    </xf>
    <xf numFmtId="49" fontId="8" fillId="0" borderId="59" xfId="0" applyNumberFormat="1" applyFont="1" applyFill="1" applyBorder="1" applyAlignment="1">
      <alignment vertical="center"/>
    </xf>
    <xf numFmtId="0" fontId="20" fillId="0" borderId="0" xfId="0" applyFont="1"/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" fillId="0" borderId="38" xfId="0" applyNumberFormat="1" applyFont="1" applyFill="1" applyBorder="1" applyAlignment="1" applyProtection="1">
      <alignment horizontal="center" vertical="center"/>
      <protection hidden="1"/>
    </xf>
    <xf numFmtId="0" fontId="4" fillId="0" borderId="36" xfId="0" applyNumberFormat="1" applyFont="1" applyFill="1" applyBorder="1" applyAlignment="1" applyProtection="1">
      <alignment horizontal="center" vertical="center"/>
      <protection hidden="1"/>
    </xf>
    <xf numFmtId="167" fontId="4" fillId="0" borderId="58" xfId="0" applyNumberFormat="1" applyFont="1" applyFill="1" applyBorder="1" applyAlignment="1" applyProtection="1">
      <alignment horizontal="center" vertical="center"/>
      <protection hidden="1"/>
    </xf>
    <xf numFmtId="167" fontId="4" fillId="0" borderId="59" xfId="0" applyNumberFormat="1" applyFont="1" applyFill="1" applyBorder="1" applyAlignment="1" applyProtection="1">
      <alignment horizontal="center" vertical="center"/>
      <protection hidden="1"/>
    </xf>
    <xf numFmtId="164" fontId="4" fillId="0" borderId="4" xfId="0" applyNumberFormat="1" applyFont="1" applyFill="1" applyBorder="1" applyAlignment="1" applyProtection="1">
      <alignment horizontal="center" vertical="center"/>
      <protection hidden="1"/>
    </xf>
    <xf numFmtId="164" fontId="4" fillId="0" borderId="36" xfId="0" applyNumberFormat="1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164" fontId="4" fillId="0" borderId="61" xfId="0" applyNumberFormat="1" applyFont="1" applyFill="1" applyBorder="1" applyAlignment="1" applyProtection="1">
      <alignment horizontal="center" vertical="center"/>
      <protection hidden="1"/>
    </xf>
    <xf numFmtId="164" fontId="4" fillId="0" borderId="59" xfId="0" applyNumberFormat="1" applyFont="1" applyFill="1" applyBorder="1" applyAlignment="1" applyProtection="1">
      <alignment horizontal="center" vertical="center"/>
      <protection hidden="1"/>
    </xf>
    <xf numFmtId="49" fontId="8" fillId="0" borderId="19" xfId="0" applyNumberFormat="1" applyFont="1" applyFill="1" applyBorder="1" applyAlignment="1">
      <alignment vertical="center"/>
    </xf>
    <xf numFmtId="49" fontId="8" fillId="0" borderId="35" xfId="0" applyNumberFormat="1" applyFont="1" applyFill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49" fontId="8" fillId="0" borderId="36" xfId="0" applyNumberFormat="1" applyFont="1" applyFill="1" applyBorder="1" applyAlignment="1">
      <alignment vertical="center"/>
    </xf>
    <xf numFmtId="49" fontId="8" fillId="0" borderId="61" xfId="0" applyNumberFormat="1" applyFont="1" applyFill="1" applyBorder="1" applyAlignment="1">
      <alignment vertical="center"/>
    </xf>
    <xf numFmtId="49" fontId="8" fillId="0" borderId="59" xfId="0" applyNumberFormat="1" applyFont="1" applyFill="1" applyBorder="1" applyAlignment="1">
      <alignment vertical="center"/>
    </xf>
    <xf numFmtId="49" fontId="4" fillId="0" borderId="41" xfId="0" applyNumberFormat="1" applyFont="1" applyFill="1" applyBorder="1" applyAlignment="1" applyProtection="1">
      <alignment horizontal="right"/>
      <protection hidden="1"/>
    </xf>
    <xf numFmtId="49" fontId="4" fillId="0" borderId="39" xfId="0" applyNumberFormat="1" applyFont="1" applyFill="1" applyBorder="1" applyAlignment="1" applyProtection="1">
      <alignment horizontal="right"/>
      <protection hidden="1"/>
    </xf>
    <xf numFmtId="1" fontId="4" fillId="0" borderId="41" xfId="0" applyNumberFormat="1" applyFont="1" applyFill="1" applyBorder="1" applyAlignment="1" applyProtection="1">
      <alignment horizontal="center" vertical="center"/>
      <protection hidden="1"/>
    </xf>
    <xf numFmtId="1" fontId="4" fillId="0" borderId="39" xfId="0" applyNumberFormat="1" applyFont="1" applyFill="1" applyBorder="1" applyAlignment="1" applyProtection="1">
      <alignment horizontal="center" vertical="center"/>
      <protection hidden="1"/>
    </xf>
    <xf numFmtId="164" fontId="4" fillId="0" borderId="37" xfId="0" applyNumberFormat="1" applyFont="1" applyFill="1" applyBorder="1" applyAlignment="1" applyProtection="1">
      <alignment horizontal="center" vertical="center"/>
      <protection hidden="1"/>
    </xf>
    <xf numFmtId="164" fontId="4" fillId="0" borderId="39" xfId="0" applyNumberFormat="1" applyFont="1" applyFill="1" applyBorder="1" applyAlignment="1" applyProtection="1">
      <alignment horizontal="center" vertical="center"/>
      <protection hidden="1"/>
    </xf>
    <xf numFmtId="164" fontId="4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37" xfId="0" applyFont="1" applyFill="1" applyBorder="1" applyAlignment="1" applyProtection="1">
      <alignment horizontal="center" vertical="center"/>
      <protection hidden="1"/>
    </xf>
    <xf numFmtId="0" fontId="4" fillId="0" borderId="50" xfId="0" applyFont="1" applyFill="1" applyBorder="1" applyAlignment="1" applyProtection="1">
      <alignment horizontal="center" vertical="center"/>
      <protection hidden="1"/>
    </xf>
    <xf numFmtId="0" fontId="4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39" xfId="0" applyNumberFormat="1" applyFont="1" applyFill="1" applyBorder="1" applyAlignment="1" applyProtection="1">
      <alignment horizontal="center" vertical="center"/>
      <protection hidden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 applyProtection="1">
      <alignment horizontal="center" vertical="center"/>
      <protection hidden="1"/>
    </xf>
    <xf numFmtId="0" fontId="4" fillId="0" borderId="35" xfId="0" applyNumberFormat="1" applyFont="1" applyFill="1" applyBorder="1" applyAlignment="1" applyProtection="1">
      <alignment horizontal="center" vertical="center"/>
      <protection hidden="1"/>
    </xf>
    <xf numFmtId="164" fontId="4" fillId="0" borderId="55" xfId="0" applyNumberFormat="1" applyFont="1" applyFill="1" applyBorder="1" applyAlignment="1" applyProtection="1">
      <alignment horizontal="center" vertical="center"/>
      <protection hidden="1"/>
    </xf>
    <xf numFmtId="164" fontId="4" fillId="0" borderId="53" xfId="0" applyNumberFormat="1" applyFont="1" applyFill="1" applyBorder="1" applyAlignment="1" applyProtection="1">
      <alignment horizontal="center" vertical="center"/>
      <protection hidden="1"/>
    </xf>
    <xf numFmtId="164" fontId="6" fillId="0" borderId="14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/>
      <protection hidden="1"/>
    </xf>
    <xf numFmtId="164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4" fillId="0" borderId="52" xfId="0" applyNumberFormat="1" applyFont="1" applyFill="1" applyBorder="1" applyAlignment="1" applyProtection="1">
      <alignment horizontal="center" vertical="center"/>
      <protection hidden="1"/>
    </xf>
    <xf numFmtId="1" fontId="4" fillId="0" borderId="55" xfId="0" applyNumberFormat="1" applyFont="1" applyFill="1" applyBorder="1" applyAlignment="1" applyProtection="1">
      <alignment horizontal="center" vertical="center"/>
      <protection hidden="1"/>
    </xf>
    <xf numFmtId="0" fontId="4" fillId="0" borderId="3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 applyProtection="1">
      <alignment horizontal="center" vertical="center"/>
      <protection hidden="1"/>
    </xf>
    <xf numFmtId="1" fontId="4" fillId="0" borderId="37" xfId="0" applyNumberFormat="1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Fill="1" applyBorder="1" applyAlignment="1" applyProtection="1">
      <alignment horizontal="center" vertical="center"/>
      <protection hidden="1"/>
    </xf>
    <xf numFmtId="1" fontId="4" fillId="0" borderId="36" xfId="0" applyNumberFormat="1" applyFont="1" applyFill="1" applyBorder="1" applyAlignment="1" applyProtection="1">
      <alignment horizontal="center" vertical="center"/>
      <protection hidden="1"/>
    </xf>
    <xf numFmtId="1" fontId="4" fillId="0" borderId="53" xfId="0" applyNumberFormat="1" applyFont="1" applyFill="1" applyBorder="1" applyAlignment="1" applyProtection="1">
      <alignment horizontal="center" vertical="center"/>
      <protection hidden="1"/>
    </xf>
    <xf numFmtId="49" fontId="4" fillId="0" borderId="38" xfId="0" applyNumberFormat="1" applyFont="1" applyFill="1" applyBorder="1" applyAlignment="1" applyProtection="1">
      <alignment horizontal="right"/>
      <protection hidden="1"/>
    </xf>
    <xf numFmtId="49" fontId="4" fillId="0" borderId="36" xfId="0" applyNumberFormat="1" applyFont="1" applyFill="1" applyBorder="1" applyAlignment="1" applyProtection="1">
      <alignment horizontal="right"/>
      <protection hidden="1"/>
    </xf>
    <xf numFmtId="167" fontId="4" fillId="0" borderId="38" xfId="0" applyNumberFormat="1" applyFont="1" applyFill="1" applyBorder="1" applyAlignment="1" applyProtection="1">
      <alignment horizontal="center" vertical="center"/>
      <protection hidden="1"/>
    </xf>
    <xf numFmtId="167" fontId="4" fillId="0" borderId="36" xfId="0" applyNumberFormat="1" applyFont="1" applyFill="1" applyBorder="1" applyAlignment="1" applyProtection="1">
      <alignment horizontal="center" vertical="center"/>
      <protection hidden="1"/>
    </xf>
    <xf numFmtId="1" fontId="4" fillId="0" borderId="61" xfId="0" applyNumberFormat="1" applyFont="1" applyFill="1" applyBorder="1" applyAlignment="1" applyProtection="1">
      <alignment horizontal="center" vertical="center"/>
      <protection hidden="1"/>
    </xf>
    <xf numFmtId="1" fontId="4" fillId="0" borderId="59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4" fillId="0" borderId="58" xfId="0" applyFont="1" applyFill="1" applyBorder="1" applyAlignment="1" applyProtection="1">
      <alignment horizontal="center" vertical="center"/>
      <protection hidden="1"/>
    </xf>
    <xf numFmtId="0" fontId="4" fillId="0" borderId="49" xfId="0" applyFont="1" applyFill="1" applyBorder="1" applyAlignment="1" applyProtection="1">
      <alignment horizontal="center" vertical="center"/>
      <protection hidden="1"/>
    </xf>
    <xf numFmtId="164" fontId="8" fillId="0" borderId="38" xfId="0" applyNumberFormat="1" applyFont="1" applyFill="1" applyBorder="1" applyAlignment="1" applyProtection="1">
      <alignment horizontal="center" vertical="center"/>
      <protection hidden="1"/>
    </xf>
    <xf numFmtId="164" fontId="8" fillId="0" borderId="36" xfId="0" applyNumberFormat="1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20" xfId="0" applyFont="1" applyFill="1" applyBorder="1" applyAlignment="1" applyProtection="1">
      <alignment horizontal="center" vertical="center"/>
      <protection hidden="1"/>
    </xf>
    <xf numFmtId="0" fontId="4" fillId="0" borderId="60" xfId="0" applyFont="1" applyFill="1" applyBorder="1" applyAlignment="1" applyProtection="1">
      <alignment horizontal="center" vertical="center"/>
      <protection hidden="1"/>
    </xf>
    <xf numFmtId="0" fontId="4" fillId="0" borderId="24" xfId="0" applyFont="1" applyFill="1" applyBorder="1" applyAlignment="1" applyProtection="1">
      <alignment horizontal="center" vertical="center"/>
      <protection hidden="1"/>
    </xf>
    <xf numFmtId="164" fontId="4" fillId="0" borderId="19" xfId="0" applyNumberFormat="1" applyFont="1" applyFill="1" applyBorder="1" applyAlignment="1" applyProtection="1">
      <alignment horizontal="center" vertical="center"/>
      <protection hidden="1"/>
    </xf>
    <xf numFmtId="164" fontId="4" fillId="0" borderId="35" xfId="0" applyNumberFormat="1" applyFont="1" applyFill="1" applyBorder="1" applyAlignment="1" applyProtection="1">
      <alignment horizontal="center" vertical="center"/>
      <protection hidden="1"/>
    </xf>
    <xf numFmtId="49" fontId="4" fillId="0" borderId="58" xfId="0" applyNumberFormat="1" applyFont="1" applyFill="1" applyBorder="1" applyAlignment="1" applyProtection="1">
      <alignment horizontal="right"/>
      <protection hidden="1"/>
    </xf>
    <xf numFmtId="49" fontId="4" fillId="0" borderId="59" xfId="0" applyNumberFormat="1" applyFont="1" applyFill="1" applyBorder="1" applyAlignment="1" applyProtection="1">
      <alignment horizontal="right"/>
      <protection hidden="1"/>
    </xf>
    <xf numFmtId="164" fontId="6" fillId="0" borderId="9" xfId="0" applyNumberFormat="1" applyFont="1" applyFill="1" applyBorder="1" applyAlignment="1" applyProtection="1">
      <alignment horizontal="center"/>
      <protection hidden="1"/>
    </xf>
    <xf numFmtId="164" fontId="6" fillId="0" borderId="10" xfId="0" applyNumberFormat="1" applyFont="1" applyFill="1" applyBorder="1" applyAlignment="1" applyProtection="1">
      <alignment horizontal="center"/>
      <protection hidden="1"/>
    </xf>
    <xf numFmtId="0" fontId="4" fillId="0" borderId="55" xfId="0" applyFont="1" applyFill="1" applyBorder="1" applyAlignment="1" applyProtection="1">
      <alignment horizontal="center" vertical="center"/>
      <protection hidden="1"/>
    </xf>
    <xf numFmtId="0" fontId="4" fillId="0" borderId="48" xfId="0" applyFont="1" applyFill="1" applyBorder="1" applyAlignment="1" applyProtection="1">
      <alignment horizontal="center" vertical="center"/>
      <protection hidden="1"/>
    </xf>
    <xf numFmtId="0" fontId="4" fillId="0" borderId="52" xfId="0" applyFont="1" applyFill="1" applyBorder="1" applyAlignment="1" applyProtection="1">
      <alignment horizontal="center" vertical="center"/>
      <protection hidden="1"/>
    </xf>
    <xf numFmtId="164" fontId="6" fillId="0" borderId="1" xfId="0" applyNumberFormat="1" applyFont="1" applyFill="1" applyBorder="1" applyAlignment="1" applyProtection="1">
      <alignment horizontal="center"/>
      <protection hidden="1"/>
    </xf>
    <xf numFmtId="1" fontId="4" fillId="0" borderId="38" xfId="0" applyNumberFormat="1" applyFont="1" applyFill="1" applyBorder="1" applyAlignment="1" applyProtection="1">
      <alignment horizontal="center" vertical="center"/>
      <protection hidden="1"/>
    </xf>
    <xf numFmtId="49" fontId="4" fillId="0" borderId="60" xfId="0" applyNumberFormat="1" applyFont="1" applyFill="1" applyBorder="1" applyAlignment="1" applyProtection="1">
      <alignment horizontal="right"/>
      <protection hidden="1"/>
    </xf>
    <xf numFmtId="49" fontId="4" fillId="0" borderId="35" xfId="0" applyNumberFormat="1" applyFont="1" applyFill="1" applyBorder="1" applyAlignment="1" applyProtection="1">
      <alignment horizontal="right"/>
      <protection hidden="1"/>
    </xf>
    <xf numFmtId="1" fontId="4" fillId="0" borderId="60" xfId="0" applyNumberFormat="1" applyFont="1" applyFill="1" applyBorder="1" applyAlignment="1" applyProtection="1">
      <alignment horizontal="center" vertical="center"/>
      <protection hidden="1"/>
    </xf>
    <xf numFmtId="1" fontId="4" fillId="0" borderId="35" xfId="0" applyNumberFormat="1" applyFont="1" applyFill="1" applyBorder="1" applyAlignment="1" applyProtection="1">
      <alignment horizontal="center" vertical="center"/>
      <protection hidden="1"/>
    </xf>
    <xf numFmtId="164" fontId="4" fillId="0" borderId="60" xfId="0" applyNumberFormat="1" applyFont="1" applyFill="1" applyBorder="1" applyAlignment="1" applyProtection="1">
      <alignment horizontal="center" vertical="center"/>
      <protection hidden="1"/>
    </xf>
    <xf numFmtId="164" fontId="4" fillId="0" borderId="6" xfId="0" applyNumberFormat="1" applyFont="1" applyFill="1" applyBorder="1" applyAlignment="1" applyProtection="1">
      <alignment horizontal="center" vertical="center"/>
      <protection hidden="1"/>
    </xf>
    <xf numFmtId="49" fontId="6" fillId="0" borderId="8" xfId="0" applyNumberFormat="1" applyFont="1" applyFill="1" applyBorder="1" applyAlignment="1" applyProtection="1">
      <alignment horizontal="right"/>
      <protection hidden="1"/>
    </xf>
    <xf numFmtId="49" fontId="6" fillId="0" borderId="7" xfId="0" applyNumberFormat="1" applyFont="1" applyFill="1" applyBorder="1" applyAlignment="1" applyProtection="1">
      <alignment horizontal="right"/>
      <protection hidden="1"/>
    </xf>
    <xf numFmtId="164" fontId="4" fillId="0" borderId="0" xfId="0" applyNumberFormat="1" applyFont="1" applyFill="1" applyBorder="1" applyAlignment="1" applyProtection="1">
      <alignment horizontal="center" vertical="center"/>
      <protection hidden="1"/>
    </xf>
    <xf numFmtId="164" fontId="4" fillId="0" borderId="15" xfId="0" applyNumberFormat="1" applyFont="1" applyFill="1" applyBorder="1" applyAlignment="1" applyProtection="1">
      <alignment horizontal="center" vertical="center"/>
      <protection hidden="1"/>
    </xf>
    <xf numFmtId="164" fontId="4" fillId="0" borderId="52" xfId="0" applyNumberFormat="1" applyFont="1" applyFill="1" applyBorder="1" applyAlignment="1" applyProtection="1">
      <alignment horizontal="center" vertical="center"/>
      <protection hidden="1"/>
    </xf>
    <xf numFmtId="164" fontId="4" fillId="0" borderId="58" xfId="0" applyNumberFormat="1" applyFont="1" applyFill="1" applyBorder="1" applyAlignment="1" applyProtection="1">
      <alignment horizontal="center" vertical="center"/>
      <protection hidden="1"/>
    </xf>
    <xf numFmtId="1" fontId="4" fillId="0" borderId="38" xfId="0" applyNumberFormat="1" applyFont="1" applyFill="1" applyBorder="1" applyAlignment="1" applyProtection="1">
      <alignment horizontal="left" vertical="center"/>
      <protection hidden="1"/>
    </xf>
    <xf numFmtId="1" fontId="4" fillId="0" borderId="36" xfId="0" applyNumberFormat="1" applyFont="1" applyFill="1" applyBorder="1" applyAlignment="1" applyProtection="1">
      <alignment horizontal="left" vertical="center"/>
      <protection hidden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11" xfId="0" applyNumberFormat="1" applyFont="1" applyFill="1" applyBorder="1" applyAlignment="1" applyProtection="1">
      <alignment horizontal="center" vertical="center"/>
      <protection hidden="1"/>
    </xf>
    <xf numFmtId="1" fontId="4" fillId="0" borderId="13" xfId="0" applyNumberFormat="1" applyFont="1" applyFill="1" applyBorder="1" applyAlignment="1" applyProtection="1">
      <alignment horizontal="center" vertical="center"/>
      <protection hidden="1"/>
    </xf>
    <xf numFmtId="164" fontId="6" fillId="0" borderId="41" xfId="0" applyNumberFormat="1" applyFont="1" applyFill="1" applyBorder="1" applyAlignment="1" applyProtection="1">
      <alignment horizontal="center" vertical="center"/>
      <protection hidden="1"/>
    </xf>
    <xf numFmtId="164" fontId="6" fillId="0" borderId="39" xfId="0" applyNumberFormat="1" applyFont="1" applyFill="1" applyBorder="1" applyAlignment="1" applyProtection="1">
      <alignment horizontal="center" vertical="center"/>
      <protection hidden="1"/>
    </xf>
    <xf numFmtId="164" fontId="6" fillId="0" borderId="37" xfId="0" applyNumberFormat="1" applyFont="1" applyFill="1" applyBorder="1" applyAlignment="1" applyProtection="1">
      <alignment horizontal="center" vertical="center"/>
      <protection hidden="1"/>
    </xf>
    <xf numFmtId="49" fontId="4" fillId="0" borderId="38" xfId="0" applyNumberFormat="1" applyFont="1" applyFill="1" applyBorder="1" applyAlignment="1" applyProtection="1">
      <alignment horizontal="right" vertical="center"/>
      <protection hidden="1"/>
    </xf>
    <xf numFmtId="49" fontId="4" fillId="0" borderId="36" xfId="0" applyNumberFormat="1" applyFont="1" applyFill="1" applyBorder="1" applyAlignment="1" applyProtection="1">
      <alignment horizontal="right" vertical="center"/>
      <protection hidden="1"/>
    </xf>
    <xf numFmtId="49" fontId="6" fillId="0" borderId="38" xfId="0" applyNumberFormat="1" applyFont="1" applyFill="1" applyBorder="1" applyAlignment="1" applyProtection="1">
      <alignment horizontal="right"/>
      <protection hidden="1"/>
    </xf>
    <xf numFmtId="49" fontId="6" fillId="0" borderId="36" xfId="0" applyNumberFormat="1" applyFont="1" applyFill="1" applyBorder="1" applyAlignment="1" applyProtection="1">
      <alignment horizontal="right"/>
      <protection hidden="1"/>
    </xf>
    <xf numFmtId="0" fontId="8" fillId="0" borderId="42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7" xfId="0" applyFont="1" applyFill="1" applyBorder="1" applyAlignment="1" applyProtection="1">
      <alignment horizontal="center" textRotation="90"/>
      <protection hidden="1"/>
    </xf>
    <xf numFmtId="49" fontId="8" fillId="0" borderId="12" xfId="0" applyNumberFormat="1" applyFont="1" applyFill="1" applyBorder="1" applyAlignment="1" applyProtection="1">
      <alignment horizontal="center" vertical="center"/>
      <protection hidden="1"/>
    </xf>
    <xf numFmtId="49" fontId="8" fillId="0" borderId="13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textRotation="90"/>
      <protection hidden="1"/>
    </xf>
    <xf numFmtId="0" fontId="8" fillId="0" borderId="13" xfId="0" applyFont="1" applyFill="1" applyBorder="1" applyAlignment="1" applyProtection="1">
      <alignment horizontal="center" textRotation="90"/>
      <protection hidden="1"/>
    </xf>
    <xf numFmtId="0" fontId="8" fillId="0" borderId="15" xfId="0" applyFont="1" applyFill="1" applyBorder="1" applyAlignment="1" applyProtection="1">
      <alignment horizontal="center" textRotation="90"/>
      <protection hidden="1"/>
    </xf>
    <xf numFmtId="0" fontId="8" fillId="0" borderId="7" xfId="0" applyFont="1" applyFill="1" applyBorder="1" applyAlignment="1" applyProtection="1">
      <alignment horizontal="center" textRotation="90"/>
      <protection hidden="1"/>
    </xf>
    <xf numFmtId="0" fontId="8" fillId="0" borderId="42" xfId="0" applyFont="1" applyFill="1" applyBorder="1" applyAlignment="1" applyProtection="1">
      <alignment horizontal="center" textRotation="90" wrapText="1"/>
      <protection hidden="1"/>
    </xf>
    <xf numFmtId="0" fontId="8" fillId="0" borderId="43" xfId="0" applyFont="1" applyFill="1" applyBorder="1" applyAlignment="1" applyProtection="1">
      <alignment horizontal="center" textRotation="90" wrapText="1"/>
      <protection hidden="1"/>
    </xf>
    <xf numFmtId="0" fontId="8" fillId="0" borderId="2" xfId="0" applyFont="1" applyFill="1" applyBorder="1" applyAlignment="1" applyProtection="1">
      <alignment horizontal="center" textRotation="90" wrapText="1"/>
      <protection hidden="1"/>
    </xf>
    <xf numFmtId="0" fontId="8" fillId="0" borderId="34" xfId="0" applyFont="1" applyFill="1" applyBorder="1" applyAlignment="1" applyProtection="1">
      <alignment horizontal="center" textRotation="90" wrapText="1"/>
      <protection hidden="1"/>
    </xf>
    <xf numFmtId="0" fontId="8" fillId="0" borderId="44" xfId="0" applyFont="1" applyFill="1" applyBorder="1" applyAlignment="1" applyProtection="1">
      <alignment horizontal="center" textRotation="90" wrapText="1"/>
      <protection hidden="1"/>
    </xf>
    <xf numFmtId="0" fontId="8" fillId="0" borderId="45" xfId="0" applyFont="1" applyFill="1" applyBorder="1" applyAlignment="1" applyProtection="1">
      <alignment horizontal="center" textRotation="90" wrapText="1"/>
      <protection hidden="1"/>
    </xf>
    <xf numFmtId="0" fontId="4" fillId="0" borderId="17" xfId="0" applyFont="1" applyFill="1" applyBorder="1" applyAlignment="1" applyProtection="1">
      <alignment horizontal="center"/>
      <protection hidden="1"/>
    </xf>
    <xf numFmtId="164" fontId="4" fillId="0" borderId="46" xfId="0" applyNumberFormat="1" applyFont="1" applyFill="1" applyBorder="1" applyAlignment="1" applyProtection="1">
      <alignment horizontal="center" vertical="center"/>
      <protection hidden="1"/>
    </xf>
    <xf numFmtId="164" fontId="4" fillId="0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textRotation="90"/>
      <protection hidden="1"/>
    </xf>
    <xf numFmtId="0" fontId="8" fillId="0" borderId="22" xfId="0" applyFont="1" applyFill="1" applyBorder="1" applyAlignment="1" applyProtection="1">
      <alignment horizontal="center" textRotation="90"/>
      <protection hidden="1"/>
    </xf>
    <xf numFmtId="0" fontId="8" fillId="0" borderId="51" xfId="0" applyFont="1" applyFill="1" applyBorder="1" applyAlignment="1" applyProtection="1">
      <alignment horizontal="center" textRotation="90"/>
      <protection hidden="1"/>
    </xf>
    <xf numFmtId="0" fontId="6" fillId="0" borderId="41" xfId="0" applyFont="1" applyFill="1" applyBorder="1" applyAlignment="1" applyProtection="1">
      <alignment horizontal="center" vertical="center"/>
      <protection hidden="1"/>
    </xf>
    <xf numFmtId="0" fontId="6" fillId="0" borderId="50" xfId="0" applyFont="1" applyFill="1" applyBorder="1" applyAlignment="1" applyProtection="1">
      <alignment horizontal="center" vertical="center"/>
      <protection hidden="1"/>
    </xf>
    <xf numFmtId="0" fontId="6" fillId="0" borderId="37" xfId="0" applyFont="1" applyFill="1" applyBorder="1" applyAlignment="1" applyProtection="1">
      <alignment horizontal="center" vertical="center"/>
      <protection hidden="1"/>
    </xf>
    <xf numFmtId="0" fontId="6" fillId="0" borderId="41" xfId="0" applyNumberFormat="1" applyFont="1" applyFill="1" applyBorder="1" applyAlignment="1" applyProtection="1">
      <alignment horizontal="center" vertical="center"/>
      <protection hidden="1"/>
    </xf>
    <xf numFmtId="0" fontId="6" fillId="0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52" xfId="0" applyNumberFormat="1" applyFont="1" applyFill="1" applyBorder="1" applyAlignment="1" applyProtection="1">
      <alignment horizontal="center" vertical="center"/>
      <protection hidden="1"/>
    </xf>
    <xf numFmtId="0" fontId="4" fillId="0" borderId="53" xfId="0" applyNumberFormat="1" applyFont="1" applyFill="1" applyBorder="1" applyAlignment="1" applyProtection="1">
      <alignment horizontal="center" vertical="center"/>
      <protection hidden="1"/>
    </xf>
    <xf numFmtId="0" fontId="6" fillId="0" borderId="9" xfId="0" applyNumberFormat="1" applyFont="1" applyFill="1" applyBorder="1" applyAlignment="1" applyProtection="1">
      <alignment horizontal="center"/>
      <protection hidden="1"/>
    </xf>
    <xf numFmtId="0" fontId="6" fillId="0" borderId="10" xfId="0" applyNumberFormat="1" applyFont="1" applyFill="1" applyBorder="1" applyAlignment="1" applyProtection="1">
      <alignment horizontal="center"/>
      <protection hidden="1"/>
    </xf>
    <xf numFmtId="49" fontId="4" fillId="0" borderId="4" xfId="0" applyNumberFormat="1" applyFont="1" applyFill="1" applyBorder="1" applyAlignment="1" applyProtection="1">
      <alignment vertical="center" wrapText="1"/>
      <protection hidden="1"/>
    </xf>
    <xf numFmtId="49" fontId="4" fillId="0" borderId="36" xfId="0" applyNumberFormat="1" applyFont="1" applyFill="1" applyBorder="1" applyAlignment="1" applyProtection="1">
      <alignment vertical="center" wrapText="1"/>
      <protection hidden="1"/>
    </xf>
    <xf numFmtId="0" fontId="8" fillId="0" borderId="11" xfId="0" applyFont="1" applyFill="1" applyBorder="1" applyAlignment="1" applyProtection="1">
      <alignment horizontal="center" textRotation="90"/>
      <protection hidden="1"/>
    </xf>
    <xf numFmtId="0" fontId="8" fillId="0" borderId="14" xfId="0" applyFont="1" applyFill="1" applyBorder="1" applyAlignment="1" applyProtection="1">
      <alignment horizontal="center" textRotation="90"/>
      <protection hidden="1"/>
    </xf>
    <xf numFmtId="0" fontId="8" fillId="0" borderId="8" xfId="0" applyFont="1" applyFill="1" applyBorder="1" applyAlignment="1" applyProtection="1">
      <alignment horizontal="center" textRotation="90"/>
      <protection hidden="1"/>
    </xf>
    <xf numFmtId="0" fontId="8" fillId="0" borderId="11" xfId="0" applyFont="1" applyFill="1" applyBorder="1" applyAlignment="1" applyProtection="1">
      <alignment horizontal="center" textRotation="90" wrapText="1"/>
      <protection hidden="1"/>
    </xf>
    <xf numFmtId="0" fontId="8" fillId="0" borderId="13" xfId="0" applyFont="1" applyFill="1" applyBorder="1" applyAlignment="1" applyProtection="1">
      <alignment horizontal="center" textRotation="90" wrapText="1"/>
      <protection hidden="1"/>
    </xf>
    <xf numFmtId="0" fontId="8" fillId="0" borderId="14" xfId="0" applyFont="1" applyFill="1" applyBorder="1" applyAlignment="1" applyProtection="1">
      <alignment horizontal="center" textRotation="90" wrapText="1"/>
      <protection hidden="1"/>
    </xf>
    <xf numFmtId="0" fontId="8" fillId="0" borderId="15" xfId="0" applyFont="1" applyFill="1" applyBorder="1" applyAlignment="1" applyProtection="1">
      <alignment horizontal="center" textRotation="90" wrapText="1"/>
      <protection hidden="1"/>
    </xf>
    <xf numFmtId="0" fontId="8" fillId="0" borderId="8" xfId="0" applyFont="1" applyFill="1" applyBorder="1" applyAlignment="1" applyProtection="1">
      <alignment horizontal="center" textRotation="90" wrapText="1"/>
      <protection hidden="1"/>
    </xf>
    <xf numFmtId="0" fontId="8" fillId="0" borderId="7" xfId="0" applyFont="1" applyFill="1" applyBorder="1" applyAlignment="1" applyProtection="1">
      <alignment horizontal="center" textRotation="90" wrapText="1"/>
      <protection hidden="1"/>
    </xf>
    <xf numFmtId="49" fontId="6" fillId="0" borderId="41" xfId="0" applyNumberFormat="1" applyFont="1" applyFill="1" applyBorder="1" applyAlignment="1" applyProtection="1">
      <alignment horizontal="right"/>
      <protection hidden="1"/>
    </xf>
    <xf numFmtId="49" fontId="6" fillId="0" borderId="39" xfId="0" applyNumberFormat="1" applyFont="1" applyFill="1" applyBorder="1" applyAlignment="1" applyProtection="1">
      <alignment horizontal="right"/>
      <protection hidden="1"/>
    </xf>
    <xf numFmtId="0" fontId="4" fillId="0" borderId="28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center" vertical="center"/>
      <protection hidden="1"/>
    </xf>
    <xf numFmtId="0" fontId="4" fillId="0" borderId="26" xfId="0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10" xfId="0" applyNumberFormat="1" applyFont="1" applyFill="1" applyBorder="1" applyAlignment="1" applyProtection="1">
      <alignment horizontal="center" vertical="center"/>
      <protection hidden="1"/>
    </xf>
    <xf numFmtId="164" fontId="4" fillId="0" borderId="11" xfId="0" applyNumberFormat="1" applyFont="1" applyFill="1" applyBorder="1" applyAlignment="1" applyProtection="1">
      <alignment horizontal="center" vertical="center"/>
      <protection hidden="1"/>
    </xf>
    <xf numFmtId="164" fontId="4" fillId="0" borderId="13" xfId="0" applyNumberFormat="1" applyFont="1" applyFill="1" applyBorder="1" applyAlignment="1" applyProtection="1">
      <alignment horizontal="center" vertical="center"/>
      <protection hidden="1"/>
    </xf>
    <xf numFmtId="164" fontId="4" fillId="0" borderId="8" xfId="0" applyNumberFormat="1" applyFont="1" applyFill="1" applyBorder="1" applyAlignment="1" applyProtection="1">
      <alignment horizontal="center" vertical="center"/>
      <protection hidden="1"/>
    </xf>
    <xf numFmtId="164" fontId="4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4" fillId="0" borderId="52" xfId="0" applyNumberFormat="1" applyFont="1" applyFill="1" applyBorder="1" applyAlignment="1" applyProtection="1">
      <alignment horizontal="right"/>
      <protection hidden="1"/>
    </xf>
    <xf numFmtId="49" fontId="4" fillId="0" borderId="53" xfId="0" applyNumberFormat="1" applyFont="1" applyFill="1" applyBorder="1" applyAlignment="1" applyProtection="1">
      <alignment horizontal="right"/>
      <protection hidden="1"/>
    </xf>
    <xf numFmtId="49" fontId="8" fillId="0" borderId="38" xfId="0" applyNumberFormat="1" applyFont="1" applyFill="1" applyBorder="1" applyAlignment="1" applyProtection="1">
      <alignment horizontal="right"/>
      <protection hidden="1"/>
    </xf>
    <xf numFmtId="49" fontId="8" fillId="0" borderId="36" xfId="0" applyNumberFormat="1" applyFont="1" applyFill="1" applyBorder="1" applyAlignment="1" applyProtection="1">
      <alignment horizontal="right"/>
      <protection hidden="1"/>
    </xf>
    <xf numFmtId="1" fontId="4" fillId="0" borderId="58" xfId="0" applyNumberFormat="1" applyFont="1" applyFill="1" applyBorder="1" applyAlignment="1" applyProtection="1">
      <alignment horizontal="center" vertical="center"/>
      <protection hidden="1"/>
    </xf>
    <xf numFmtId="164" fontId="4" fillId="0" borderId="14" xfId="0" applyNumberFormat="1" applyFont="1" applyFill="1" applyBorder="1" applyAlignment="1" applyProtection="1">
      <alignment horizontal="center" vertical="center"/>
      <protection hidden="1"/>
    </xf>
    <xf numFmtId="166" fontId="4" fillId="0" borderId="55" xfId="0" applyNumberFormat="1" applyFont="1" applyFill="1" applyBorder="1" applyAlignment="1" applyProtection="1">
      <alignment horizontal="center" vertical="center" shrinkToFit="1"/>
      <protection hidden="1"/>
    </xf>
    <xf numFmtId="166" fontId="4" fillId="0" borderId="4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164" fontId="6" fillId="0" borderId="38" xfId="0" applyNumberFormat="1" applyFont="1" applyFill="1" applyBorder="1" applyAlignment="1" applyProtection="1">
      <alignment horizontal="center" vertical="center"/>
      <protection hidden="1"/>
    </xf>
    <xf numFmtId="164" fontId="6" fillId="0" borderId="36" xfId="0" applyNumberFormat="1" applyFont="1" applyFill="1" applyBorder="1" applyAlignment="1" applyProtection="1">
      <alignment horizontal="center" vertical="center"/>
      <protection hidden="1"/>
    </xf>
    <xf numFmtId="164" fontId="6" fillId="0" borderId="6" xfId="0" applyNumberFormat="1" applyFont="1" applyFill="1" applyBorder="1" applyAlignment="1" applyProtection="1">
      <alignment horizontal="center" vertical="center"/>
      <protection hidden="1"/>
    </xf>
    <xf numFmtId="164" fontId="6" fillId="0" borderId="7" xfId="0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4" fontId="6" fillId="0" borderId="4" xfId="0" applyNumberFormat="1" applyFont="1" applyFill="1" applyBorder="1" applyAlignment="1" applyProtection="1">
      <alignment horizontal="center" vertical="center"/>
      <protection hidden="1"/>
    </xf>
    <xf numFmtId="1" fontId="6" fillId="0" borderId="14" xfId="0" applyNumberFormat="1" applyFont="1" applyFill="1" applyBorder="1" applyAlignment="1" applyProtection="1">
      <alignment horizontal="center" vertical="center"/>
      <protection hidden="1"/>
    </xf>
    <xf numFmtId="1" fontId="6" fillId="0" borderId="15" xfId="0" applyNumberFormat="1" applyFont="1" applyFill="1" applyBorder="1" applyAlignment="1" applyProtection="1">
      <alignment horizontal="center" vertical="center"/>
      <protection hidden="1"/>
    </xf>
    <xf numFmtId="0" fontId="4" fillId="0" borderId="58" xfId="0" applyNumberFormat="1" applyFont="1" applyFill="1" applyBorder="1" applyAlignment="1" applyProtection="1">
      <alignment horizontal="center" vertical="center"/>
      <protection hidden="1"/>
    </xf>
    <xf numFmtId="0" fontId="4" fillId="0" borderId="59" xfId="0" applyNumberFormat="1" applyFont="1" applyFill="1" applyBorder="1" applyAlignment="1" applyProtection="1">
      <alignment horizontal="center" vertical="center"/>
      <protection hidden="1"/>
    </xf>
    <xf numFmtId="1" fontId="4" fillId="0" borderId="8" xfId="0" applyNumberFormat="1" applyFont="1" applyFill="1" applyBorder="1" applyAlignment="1" applyProtection="1">
      <alignment horizontal="center" vertical="center"/>
      <protection hidden="1"/>
    </xf>
    <xf numFmtId="1" fontId="4" fillId="0" borderId="7" xfId="0" applyNumberFormat="1" applyFont="1" applyFill="1" applyBorder="1" applyAlignment="1" applyProtection="1">
      <alignment horizontal="center" vertical="center"/>
      <protection hidden="1"/>
    </xf>
    <xf numFmtId="166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4" fillId="0" borderId="15" xfId="0" applyFont="1" applyFill="1" applyBorder="1" applyAlignment="1" applyProtection="1">
      <alignment horizontal="center" vertical="center"/>
      <protection hidden="1"/>
    </xf>
    <xf numFmtId="49" fontId="4" fillId="0" borderId="4" xfId="0" applyNumberFormat="1" applyFont="1" applyFill="1" applyBorder="1" applyAlignment="1">
      <alignment horizontal="left" vertical="center"/>
    </xf>
    <xf numFmtId="49" fontId="4" fillId="0" borderId="36" xfId="0" applyNumberFormat="1" applyFont="1" applyFill="1" applyBorder="1" applyAlignment="1">
      <alignment horizontal="left" vertical="center"/>
    </xf>
    <xf numFmtId="49" fontId="4" fillId="0" borderId="55" xfId="0" applyNumberFormat="1" applyFont="1" applyFill="1" applyBorder="1" applyAlignment="1">
      <alignment horizontal="left" vertical="center"/>
    </xf>
    <xf numFmtId="49" fontId="4" fillId="0" borderId="53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center" vertical="center" shrinkToFit="1"/>
    </xf>
    <xf numFmtId="0" fontId="4" fillId="0" borderId="61" xfId="0" applyFont="1" applyFill="1" applyBorder="1" applyAlignment="1" applyProtection="1">
      <alignment horizontal="center" vertical="center"/>
      <protection hidden="1"/>
    </xf>
    <xf numFmtId="167" fontId="4" fillId="0" borderId="60" xfId="0" applyNumberFormat="1" applyFont="1" applyFill="1" applyBorder="1" applyAlignment="1" applyProtection="1">
      <alignment horizontal="center" vertical="center"/>
      <protection hidden="1"/>
    </xf>
    <xf numFmtId="167" fontId="4" fillId="0" borderId="35" xfId="0" applyNumberFormat="1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164" fontId="4" fillId="0" borderId="25" xfId="0" applyNumberFormat="1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/>
      <protection hidden="1"/>
    </xf>
    <xf numFmtId="0" fontId="4" fillId="0" borderId="46" xfId="0" applyFont="1" applyFill="1" applyBorder="1" applyAlignment="1" applyProtection="1">
      <alignment horizontal="center" vertical="center"/>
      <protection hidden="1"/>
    </xf>
    <xf numFmtId="0" fontId="4" fillId="0" borderId="47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33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 shrinkToFit="1"/>
      <protection hidden="1"/>
    </xf>
    <xf numFmtId="0" fontId="8" fillId="0" borderId="6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NumberFormat="1" applyFont="1" applyFill="1" applyBorder="1" applyAlignment="1" applyProtection="1">
      <alignment horizontal="center" textRotation="90" shrinkToFit="1"/>
      <protection hidden="1"/>
    </xf>
    <xf numFmtId="0" fontId="8" fillId="0" borderId="13" xfId="0" applyNumberFormat="1" applyFont="1" applyFill="1" applyBorder="1" applyAlignment="1" applyProtection="1">
      <alignment horizontal="center" textRotation="90" shrinkToFit="1"/>
      <protection hidden="1"/>
    </xf>
    <xf numFmtId="0" fontId="8" fillId="0" borderId="0" xfId="0" applyNumberFormat="1" applyFont="1" applyFill="1" applyBorder="1" applyAlignment="1" applyProtection="1">
      <alignment horizontal="center" textRotation="90" shrinkToFit="1"/>
      <protection hidden="1"/>
    </xf>
    <xf numFmtId="0" fontId="8" fillId="0" borderId="15" xfId="0" applyNumberFormat="1" applyFont="1" applyFill="1" applyBorder="1" applyAlignment="1" applyProtection="1">
      <alignment horizontal="center" textRotation="90" shrinkToFit="1"/>
      <protection hidden="1"/>
    </xf>
    <xf numFmtId="0" fontId="8" fillId="0" borderId="6" xfId="0" applyNumberFormat="1" applyFont="1" applyFill="1" applyBorder="1" applyAlignment="1" applyProtection="1">
      <alignment horizontal="center" textRotation="90" shrinkToFit="1"/>
      <protection hidden="1"/>
    </xf>
    <xf numFmtId="0" fontId="8" fillId="0" borderId="7" xfId="0" applyNumberFormat="1" applyFont="1" applyFill="1" applyBorder="1" applyAlignment="1" applyProtection="1">
      <alignment horizontal="center" textRotation="90" shrinkToFit="1"/>
      <protection hidden="1"/>
    </xf>
    <xf numFmtId="49" fontId="8" fillId="0" borderId="11" xfId="0" applyNumberFormat="1" applyFont="1" applyFill="1" applyBorder="1" applyAlignment="1" applyProtection="1">
      <alignment horizontal="center" textRotation="90"/>
      <protection hidden="1"/>
    </xf>
    <xf numFmtId="49" fontId="8" fillId="0" borderId="12" xfId="0" applyNumberFormat="1" applyFont="1" applyFill="1" applyBorder="1" applyAlignment="1" applyProtection="1">
      <alignment horizontal="center" textRotation="90"/>
      <protection hidden="1"/>
    </xf>
    <xf numFmtId="49" fontId="8" fillId="0" borderId="14" xfId="0" applyNumberFormat="1" applyFont="1" applyFill="1" applyBorder="1" applyAlignment="1" applyProtection="1">
      <alignment horizontal="center" textRotation="90"/>
      <protection hidden="1"/>
    </xf>
    <xf numFmtId="49" fontId="8" fillId="0" borderId="0" xfId="0" applyNumberFormat="1" applyFont="1" applyFill="1" applyBorder="1" applyAlignment="1" applyProtection="1">
      <alignment horizontal="center" textRotation="90"/>
      <protection hidden="1"/>
    </xf>
    <xf numFmtId="49" fontId="8" fillId="0" borderId="8" xfId="0" applyNumberFormat="1" applyFont="1" applyFill="1" applyBorder="1" applyAlignment="1" applyProtection="1">
      <alignment horizontal="center" textRotation="90"/>
      <protection hidden="1"/>
    </xf>
    <xf numFmtId="49" fontId="8" fillId="0" borderId="6" xfId="0" applyNumberFormat="1" applyFont="1" applyFill="1" applyBorder="1" applyAlignment="1" applyProtection="1">
      <alignment horizontal="center" textRotation="90"/>
      <protection hidden="1"/>
    </xf>
    <xf numFmtId="0" fontId="8" fillId="0" borderId="43" xfId="0" applyFont="1" applyFill="1" applyBorder="1" applyAlignment="1" applyProtection="1">
      <alignment horizontal="center" vertical="center"/>
      <protection hidden="1"/>
    </xf>
    <xf numFmtId="167" fontId="4" fillId="0" borderId="52" xfId="0" applyNumberFormat="1" applyFont="1" applyFill="1" applyBorder="1" applyAlignment="1" applyProtection="1">
      <alignment horizontal="center" vertical="center"/>
      <protection hidden="1"/>
    </xf>
    <xf numFmtId="167" fontId="4" fillId="0" borderId="53" xfId="0" applyNumberFormat="1" applyFont="1" applyFill="1" applyBorder="1" applyAlignment="1" applyProtection="1">
      <alignment horizontal="center" vertical="center"/>
      <protection hidden="1"/>
    </xf>
    <xf numFmtId="164" fontId="8" fillId="0" borderId="4" xfId="0" applyNumberFormat="1" applyFont="1" applyFill="1" applyBorder="1" applyAlignment="1" applyProtection="1">
      <alignment horizontal="center" vertical="center"/>
      <protection hidden="1"/>
    </xf>
    <xf numFmtId="49" fontId="6" fillId="0" borderId="9" xfId="0" applyNumberFormat="1" applyFont="1" applyFill="1" applyBorder="1" applyAlignment="1" applyProtection="1">
      <alignment horizontal="right"/>
      <protection hidden="1"/>
    </xf>
    <xf numFmtId="49" fontId="6" fillId="0" borderId="10" xfId="0" applyNumberFormat="1" applyFont="1" applyFill="1" applyBorder="1" applyAlignment="1" applyProtection="1">
      <alignment horizontal="right"/>
      <protection hidden="1"/>
    </xf>
    <xf numFmtId="49" fontId="4" fillId="0" borderId="8" xfId="0" applyNumberFormat="1" applyFont="1" applyFill="1" applyBorder="1" applyAlignment="1" applyProtection="1">
      <alignment horizontal="right"/>
      <protection hidden="1"/>
    </xf>
    <xf numFmtId="49" fontId="4" fillId="0" borderId="7" xfId="0" applyNumberFormat="1" applyFont="1" applyFill="1" applyBorder="1" applyAlignment="1" applyProtection="1">
      <alignment horizontal="right"/>
      <protection hidden="1"/>
    </xf>
    <xf numFmtId="1" fontId="4" fillId="0" borderId="57" xfId="0" applyNumberFormat="1" applyFont="1" applyFill="1" applyBorder="1" applyAlignment="1" applyProtection="1">
      <alignment horizontal="center" vertical="center"/>
      <protection hidden="1"/>
    </xf>
    <xf numFmtId="0" fontId="6" fillId="0" borderId="38" xfId="0" applyFont="1" applyFill="1" applyBorder="1" applyAlignment="1" applyProtection="1">
      <alignment horizontal="center" vertical="center"/>
      <protection hidden="1"/>
    </xf>
    <xf numFmtId="0" fontId="6" fillId="0" borderId="36" xfId="0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164" fontId="6" fillId="0" borderId="12" xfId="0" applyNumberFormat="1" applyFont="1" applyFill="1" applyBorder="1" applyAlignment="1" applyProtection="1">
      <alignment horizontal="center" vertical="center"/>
      <protection hidden="1"/>
    </xf>
    <xf numFmtId="164" fontId="6" fillId="0" borderId="13" xfId="0" applyNumberFormat="1" applyFont="1" applyFill="1" applyBorder="1" applyAlignment="1" applyProtection="1">
      <alignment horizontal="center" vertical="center"/>
      <protection hidden="1"/>
    </xf>
    <xf numFmtId="1" fontId="6" fillId="0" borderId="0" xfId="0" applyNumberFormat="1" applyFont="1" applyFill="1" applyBorder="1" applyAlignment="1" applyProtection="1">
      <alignment horizontal="center" vertical="center"/>
      <protection hidden="1"/>
    </xf>
    <xf numFmtId="1" fontId="6" fillId="0" borderId="37" xfId="0" applyNumberFormat="1" applyFont="1" applyFill="1" applyBorder="1" applyAlignment="1" applyProtection="1">
      <alignment horizontal="center" vertical="center"/>
      <protection hidden="1"/>
    </xf>
    <xf numFmtId="1" fontId="6" fillId="0" borderId="39" xfId="0" applyNumberFormat="1" applyFont="1" applyFill="1" applyBorder="1" applyAlignment="1" applyProtection="1">
      <alignment horizontal="center" vertical="center"/>
      <protection hidden="1"/>
    </xf>
    <xf numFmtId="1" fontId="6" fillId="0" borderId="41" xfId="0" applyNumberFormat="1" applyFont="1" applyFill="1" applyBorder="1" applyAlignment="1" applyProtection="1">
      <alignment horizontal="center" vertical="center"/>
      <protection hidden="1"/>
    </xf>
    <xf numFmtId="0" fontId="6" fillId="0" borderId="38" xfId="0" applyNumberFormat="1" applyFont="1" applyFill="1" applyBorder="1" applyAlignment="1" applyProtection="1">
      <alignment horizontal="center" vertical="center"/>
      <protection hidden="1"/>
    </xf>
    <xf numFmtId="0" fontId="6" fillId="0" borderId="36" xfId="0" applyNumberFormat="1" applyFont="1" applyFill="1" applyBorder="1" applyAlignment="1" applyProtection="1">
      <alignment horizontal="center" vertical="center"/>
      <protection hidden="1"/>
    </xf>
    <xf numFmtId="0" fontId="8" fillId="0" borderId="41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50" xfId="0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8" fillId="0" borderId="4" xfId="0" applyFont="1" applyFill="1" applyBorder="1" applyAlignment="1" applyProtection="1">
      <alignment horizontal="center" vertical="center"/>
      <protection hidden="1"/>
    </xf>
    <xf numFmtId="0" fontId="8" fillId="0" borderId="5" xfId="0" applyFont="1" applyFill="1" applyBorder="1" applyAlignment="1" applyProtection="1">
      <alignment horizontal="center" vertical="center"/>
      <protection hidden="1"/>
    </xf>
    <xf numFmtId="0" fontId="8" fillId="0" borderId="58" xfId="0" applyFont="1" applyFill="1" applyBorder="1" applyAlignment="1" applyProtection="1">
      <alignment horizontal="center" vertical="center"/>
      <protection hidden="1"/>
    </xf>
    <xf numFmtId="0" fontId="8" fillId="0" borderId="61" xfId="0" applyFont="1" applyFill="1" applyBorder="1" applyAlignment="1" applyProtection="1">
      <alignment horizontal="center" vertical="center"/>
      <protection hidden="1"/>
    </xf>
    <xf numFmtId="0" fontId="8" fillId="0" borderId="49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8" fillId="0" borderId="6" xfId="0" applyFont="1" applyFill="1" applyBorder="1" applyAlignment="1" applyProtection="1">
      <alignment horizontal="center" vertical="center"/>
      <protection hidden="1"/>
    </xf>
    <xf numFmtId="0" fontId="8" fillId="0" borderId="63" xfId="0" applyFont="1" applyFill="1" applyBorder="1" applyAlignment="1" applyProtection="1">
      <alignment horizontal="center" vertical="center"/>
      <protection hidden="1"/>
    </xf>
    <xf numFmtId="0" fontId="4" fillId="0" borderId="41" xfId="0" applyFont="1" applyFill="1" applyBorder="1" applyAlignment="1" applyProtection="1">
      <alignment horizontal="center" vertical="center"/>
      <protection hidden="1"/>
    </xf>
    <xf numFmtId="0" fontId="8" fillId="0" borderId="50" xfId="0" applyFont="1" applyFill="1" applyBorder="1" applyAlignment="1">
      <alignment horizontal="center" textRotation="90" wrapText="1"/>
    </xf>
    <xf numFmtId="0" fontId="8" fillId="0" borderId="42" xfId="0" applyFont="1" applyFill="1" applyBorder="1" applyAlignment="1">
      <alignment horizontal="center" textRotation="90" wrapText="1"/>
    </xf>
    <xf numFmtId="0" fontId="8" fillId="0" borderId="5" xfId="0" applyFont="1" applyFill="1" applyBorder="1" applyAlignment="1">
      <alignment horizontal="center" textRotation="90" wrapText="1"/>
    </xf>
    <xf numFmtId="0" fontId="8" fillId="0" borderId="2" xfId="0" applyFont="1" applyFill="1" applyBorder="1" applyAlignment="1">
      <alignment horizontal="center" textRotation="90" wrapText="1"/>
    </xf>
    <xf numFmtId="0" fontId="8" fillId="0" borderId="48" xfId="0" applyFont="1" applyFill="1" applyBorder="1" applyAlignment="1">
      <alignment horizontal="center" textRotation="90" wrapText="1"/>
    </xf>
    <xf numFmtId="0" fontId="8" fillId="0" borderId="44" xfId="0" applyFont="1" applyFill="1" applyBorder="1" applyAlignment="1">
      <alignment horizontal="center" textRotation="90" wrapText="1"/>
    </xf>
    <xf numFmtId="0" fontId="4" fillId="0" borderId="1" xfId="0" applyFont="1" applyFill="1" applyBorder="1" applyAlignment="1" applyProtection="1">
      <alignment horizontal="center"/>
      <protection hidden="1"/>
    </xf>
    <xf numFmtId="164" fontId="4" fillId="0" borderId="5" xfId="0" applyNumberFormat="1" applyFont="1" applyFill="1" applyBorder="1" applyAlignment="1" applyProtection="1">
      <alignment horizontal="center" vertical="center"/>
      <protection hidden="1"/>
    </xf>
    <xf numFmtId="164" fontId="4" fillId="0" borderId="24" xfId="0" applyNumberFormat="1" applyFont="1" applyFill="1" applyBorder="1" applyAlignment="1" applyProtection="1">
      <alignment horizontal="center" vertical="center"/>
      <protection hidden="1"/>
    </xf>
    <xf numFmtId="164" fontId="4" fillId="0" borderId="49" xfId="0" applyNumberFormat="1" applyFont="1" applyFill="1" applyBorder="1" applyAlignment="1" applyProtection="1">
      <alignment horizontal="center" vertical="center"/>
      <protection hidden="1"/>
    </xf>
    <xf numFmtId="1" fontId="4" fillId="0" borderId="55" xfId="0" applyNumberFormat="1" applyFont="1" applyFill="1" applyBorder="1" applyAlignment="1" applyProtection="1">
      <alignment horizontal="right" vertical="center"/>
      <protection hidden="1"/>
    </xf>
    <xf numFmtId="164" fontId="4" fillId="0" borderId="17" xfId="0" applyNumberFormat="1" applyFont="1" applyFill="1" applyBorder="1" applyAlignment="1" applyProtection="1">
      <alignment horizontal="center"/>
      <protection hidden="1"/>
    </xf>
    <xf numFmtId="0" fontId="8" fillId="0" borderId="15" xfId="0" applyFont="1" applyFill="1" applyBorder="1" applyAlignment="1" applyProtection="1">
      <alignment horizontal="center" vertical="center"/>
      <protection hidden="1"/>
    </xf>
    <xf numFmtId="0" fontId="8" fillId="0" borderId="52" xfId="0" applyNumberFormat="1" applyFont="1" applyFill="1" applyBorder="1" applyAlignment="1" applyProtection="1">
      <alignment horizontal="center" vertical="center"/>
      <protection hidden="1"/>
    </xf>
    <xf numFmtId="0" fontId="8" fillId="0" borderId="53" xfId="0" applyNumberFormat="1" applyFont="1" applyFill="1" applyBorder="1" applyAlignment="1" applyProtection="1">
      <alignment horizontal="center" vertical="center"/>
      <protection hidden="1"/>
    </xf>
    <xf numFmtId="0" fontId="8" fillId="0" borderId="38" xfId="0" applyNumberFormat="1" applyFont="1" applyFill="1" applyBorder="1" applyAlignment="1" applyProtection="1">
      <alignment horizontal="center" vertical="center"/>
      <protection hidden="1"/>
    </xf>
    <xf numFmtId="0" fontId="8" fillId="0" borderId="36" xfId="0" applyNumberFormat="1" applyFont="1" applyFill="1" applyBorder="1" applyAlignment="1" applyProtection="1">
      <alignment horizontal="center" vertical="center"/>
      <protection hidden="1"/>
    </xf>
    <xf numFmtId="0" fontId="8" fillId="0" borderId="52" xfId="0" applyFont="1" applyFill="1" applyBorder="1" applyAlignment="1" applyProtection="1">
      <alignment horizontal="center" vertical="center"/>
      <protection hidden="1"/>
    </xf>
    <xf numFmtId="0" fontId="8" fillId="0" borderId="53" xfId="0" applyFont="1" applyFill="1" applyBorder="1" applyAlignment="1" applyProtection="1">
      <alignment horizontal="center" vertical="center"/>
      <protection hidden="1"/>
    </xf>
    <xf numFmtId="0" fontId="8" fillId="0" borderId="36" xfId="0" applyFont="1" applyFill="1" applyBorder="1" applyAlignment="1" applyProtection="1">
      <alignment horizontal="center" vertical="center"/>
      <protection hidden="1"/>
    </xf>
    <xf numFmtId="0" fontId="8" fillId="0" borderId="39" xfId="0" applyFont="1" applyFill="1" applyBorder="1" applyAlignment="1" applyProtection="1">
      <alignment horizontal="center" vertical="center"/>
      <protection hidden="1"/>
    </xf>
    <xf numFmtId="0" fontId="8" fillId="0" borderId="41" xfId="0" applyNumberFormat="1" applyFont="1" applyFill="1" applyBorder="1" applyAlignment="1" applyProtection="1">
      <alignment horizontal="center" vertical="center"/>
      <protection hidden="1"/>
    </xf>
    <xf numFmtId="0" fontId="8" fillId="0" borderId="39" xfId="0" applyNumberFormat="1" applyFont="1" applyFill="1" applyBorder="1" applyAlignment="1" applyProtection="1">
      <alignment horizontal="center" vertical="center"/>
      <protection hidden="1"/>
    </xf>
    <xf numFmtId="0" fontId="8" fillId="0" borderId="12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4" fillId="0" borderId="14" xfId="0" applyFont="1" applyFill="1" applyBorder="1" applyAlignment="1" applyProtection="1">
      <alignment horizontal="center" vertical="center" textRotation="90"/>
      <protection hidden="1"/>
    </xf>
    <xf numFmtId="0" fontId="4" fillId="0" borderId="15" xfId="0" applyFont="1" applyFill="1" applyBorder="1" applyAlignment="1" applyProtection="1">
      <alignment horizontal="center" vertical="center" textRotation="90"/>
      <protection hidden="1"/>
    </xf>
    <xf numFmtId="0" fontId="8" fillId="0" borderId="54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 applyProtection="1">
      <alignment horizontal="center" vertical="center"/>
      <protection hidden="1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3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15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shrinkToFit="1"/>
      <protection hidden="1"/>
    </xf>
  </cellXfs>
  <cellStyles count="3">
    <cellStyle name="Денежный 2" xfId="1"/>
    <cellStyle name="мой стиль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108805</xdr:colOff>
      <xdr:row>132</xdr:row>
      <xdr:rowOff>2565</xdr:rowOff>
    </xdr:from>
    <xdr:ext cx="49270" cy="132409"/>
    <xdr:sp macro="" textlink="">
      <xdr:nvSpPr>
        <xdr:cNvPr id="2" name="TextBox 1"/>
        <xdr:cNvSpPr txBox="1"/>
      </xdr:nvSpPr>
      <xdr:spPr>
        <a:xfrm>
          <a:off x="5219879" y="20361746"/>
          <a:ext cx="49270" cy="1324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lang="ru-RU" sz="900">
              <a:latin typeface="Arial Narrow" pitchFamily="34" charset="0"/>
            </a:rPr>
            <a:t>1</a:t>
          </a:r>
        </a:p>
      </xdr:txBody>
    </xdr:sp>
    <xdr:clientData/>
  </xdr:oneCellAnchor>
  <xdr:oneCellAnchor>
    <xdr:from>
      <xdr:col>31</xdr:col>
      <xdr:colOff>105874</xdr:colOff>
      <xdr:row>132</xdr:row>
      <xdr:rowOff>5495</xdr:rowOff>
    </xdr:from>
    <xdr:ext cx="52643" cy="132409"/>
    <xdr:sp macro="" textlink="">
      <xdr:nvSpPr>
        <xdr:cNvPr id="3" name="TextBox 2"/>
        <xdr:cNvSpPr txBox="1"/>
      </xdr:nvSpPr>
      <xdr:spPr>
        <a:xfrm>
          <a:off x="5379076" y="20364676"/>
          <a:ext cx="52643" cy="1324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ru-RU" sz="900">
              <a:latin typeface="Arial Narrow" pitchFamily="34" charset="0"/>
            </a:rPr>
            <a:t>1</a:t>
          </a:r>
        </a:p>
      </xdr:txBody>
    </xdr:sp>
    <xdr:clientData/>
  </xdr:oneCellAnchor>
  <xdr:oneCellAnchor>
    <xdr:from>
      <xdr:col>32</xdr:col>
      <xdr:colOff>201732</xdr:colOff>
      <xdr:row>145</xdr:row>
      <xdr:rowOff>29845</xdr:rowOff>
    </xdr:from>
    <xdr:ext cx="49270" cy="205954"/>
    <xdr:sp macro="" textlink="">
      <xdr:nvSpPr>
        <xdr:cNvPr id="4" name="TextBox 3"/>
        <xdr:cNvSpPr txBox="1"/>
      </xdr:nvSpPr>
      <xdr:spPr>
        <a:xfrm>
          <a:off x="5726232" y="29557345"/>
          <a:ext cx="49270" cy="2059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ru-RU" sz="1400">
              <a:latin typeface="Arial Narrow" pitchFamily="34" charset="0"/>
            </a:rPr>
            <a:t>/</a:t>
          </a:r>
        </a:p>
      </xdr:txBody>
    </xdr:sp>
    <xdr:clientData/>
  </xdr:oneCellAnchor>
  <xdr:oneCellAnchor>
    <xdr:from>
      <xdr:col>28</xdr:col>
      <xdr:colOff>129474</xdr:colOff>
      <xdr:row>47</xdr:row>
      <xdr:rowOff>24829</xdr:rowOff>
    </xdr:from>
    <xdr:ext cx="143549" cy="191271"/>
    <xdr:sp macro="" textlink="">
      <xdr:nvSpPr>
        <xdr:cNvPr id="5" name="TextBox 4"/>
        <xdr:cNvSpPr txBox="1"/>
      </xdr:nvSpPr>
      <xdr:spPr>
        <a:xfrm>
          <a:off x="5028045" y="9250472"/>
          <a:ext cx="143549" cy="1912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ru-RU" sz="1300">
              <a:latin typeface="Arial Narrow" pitchFamily="34" charset="0"/>
            </a:rPr>
            <a:t>2</a:t>
          </a:r>
        </a:p>
      </xdr:txBody>
    </xdr:sp>
    <xdr:clientData/>
  </xdr:oneCellAnchor>
  <xdr:oneCellAnchor>
    <xdr:from>
      <xdr:col>28</xdr:col>
      <xdr:colOff>129474</xdr:colOff>
      <xdr:row>48</xdr:row>
      <xdr:rowOff>38437</xdr:rowOff>
    </xdr:from>
    <xdr:ext cx="143549" cy="191271"/>
    <xdr:sp macro="" textlink="">
      <xdr:nvSpPr>
        <xdr:cNvPr id="6" name="TextBox 5"/>
        <xdr:cNvSpPr txBox="1"/>
      </xdr:nvSpPr>
      <xdr:spPr>
        <a:xfrm>
          <a:off x="5028045" y="9509008"/>
          <a:ext cx="143549" cy="1912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ru-RU" sz="1300">
              <a:latin typeface="Arial Narrow" pitchFamily="34" charset="0"/>
            </a:rPr>
            <a:t>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DF312"/>
  <sheetViews>
    <sheetView showGridLines="0" showZeros="0" tabSelected="1" showRuler="0" view="pageLayout" topLeftCell="A10" zoomScale="70" zoomScaleNormal="70" zoomScalePageLayoutView="70" workbookViewId="0">
      <selection activeCell="AY10" sqref="AY10"/>
    </sheetView>
  </sheetViews>
  <sheetFormatPr defaultColWidth="9.109375" defaultRowHeight="19.5" customHeight="1" x14ac:dyDescent="0.25"/>
  <cols>
    <col min="1" max="1" width="2.33203125" style="3" customWidth="1"/>
    <col min="2" max="2" width="3.88671875" style="3" customWidth="1"/>
    <col min="3" max="3" width="2.33203125" style="3"/>
    <col min="4" max="4" width="2.33203125" style="3" customWidth="1"/>
    <col min="5" max="5" width="2.44140625" style="3" bestFit="1" customWidth="1"/>
    <col min="6" max="6" width="2.33203125" style="3"/>
    <col min="7" max="7" width="2.44140625" style="3" bestFit="1" customWidth="1"/>
    <col min="8" max="8" width="2.33203125" style="3"/>
    <col min="9" max="9" width="2.44140625" style="3" bestFit="1" customWidth="1"/>
    <col min="10" max="14" width="2.33203125" style="3"/>
    <col min="15" max="15" width="2.5546875" style="3" bestFit="1" customWidth="1"/>
    <col min="16" max="16" width="2.33203125" style="3" customWidth="1"/>
    <col min="17" max="17" width="2.5546875" style="3" bestFit="1" customWidth="1"/>
    <col min="18" max="18" width="2.44140625" style="3" bestFit="1" customWidth="1"/>
    <col min="19" max="19" width="2.5546875" style="3" bestFit="1" customWidth="1"/>
    <col min="20" max="20" width="2.44140625" style="3" customWidth="1"/>
    <col min="21" max="24" width="2.33203125" style="3"/>
    <col min="25" max="27" width="2.44140625" style="3" bestFit="1" customWidth="1"/>
    <col min="28" max="28" width="3.33203125" style="3" customWidth="1"/>
    <col min="29" max="29" width="2" style="3" customWidth="1"/>
    <col min="30" max="30" width="1.88671875" style="3" customWidth="1"/>
    <col min="31" max="31" width="2.33203125" style="3" customWidth="1"/>
    <col min="32" max="32" width="2.5546875" style="3" customWidth="1"/>
    <col min="33" max="33" width="3" style="3" customWidth="1"/>
    <col min="34" max="34" width="2.5546875" style="3" customWidth="1"/>
    <col min="35" max="35" width="2.33203125" style="3" customWidth="1"/>
    <col min="36" max="36" width="3.109375" style="3" customWidth="1"/>
    <col min="37" max="37" width="2.33203125" style="3" customWidth="1"/>
    <col min="38" max="38" width="3" style="3" customWidth="1"/>
    <col min="39" max="39" width="2.44140625" style="3" bestFit="1" customWidth="1"/>
    <col min="40" max="41" width="2.33203125" style="3" customWidth="1"/>
    <col min="42" max="42" width="3.109375" style="3" customWidth="1"/>
    <col min="43" max="43" width="2.44140625" style="3" bestFit="1" customWidth="1"/>
    <col min="44" max="44" width="2.44140625" style="3" customWidth="1"/>
    <col min="45" max="45" width="2.5546875" style="3" customWidth="1"/>
    <col min="46" max="46" width="2.6640625" style="3" customWidth="1"/>
    <col min="47" max="47" width="4.44140625" style="3" customWidth="1"/>
    <col min="48" max="48" width="3.44140625" style="83" customWidth="1"/>
    <col min="49" max="49" width="3.109375" style="83" customWidth="1"/>
    <col min="50" max="50" width="2.44140625" style="3" customWidth="1"/>
    <col min="51" max="51" width="4.44140625" style="3" customWidth="1"/>
    <col min="52" max="52" width="3.44140625" style="3" customWidth="1"/>
    <col min="53" max="53" width="2.6640625" style="3" customWidth="1"/>
    <col min="54" max="54" width="2.44140625" style="3" customWidth="1"/>
    <col min="55" max="55" width="4.44140625" style="3" customWidth="1"/>
    <col min="56" max="56" width="3.44140625" style="3" customWidth="1"/>
    <col min="57" max="57" width="2.6640625" style="3" customWidth="1"/>
    <col min="58" max="58" width="2.44140625" style="3" customWidth="1"/>
    <col min="59" max="59" width="4.5546875" style="3" bestFit="1" customWidth="1"/>
    <col min="60" max="60" width="3.44140625" style="3" customWidth="1"/>
    <col min="61" max="61" width="3.109375" style="3" customWidth="1"/>
    <col min="62" max="62" width="2.6640625" style="3" customWidth="1"/>
    <col min="63" max="63" width="4.5546875" style="3" bestFit="1" customWidth="1"/>
    <col min="64" max="64" width="3.44140625" style="3" customWidth="1"/>
    <col min="65" max="65" width="2.88671875" style="3" customWidth="1"/>
    <col min="66" max="66" width="2.33203125" style="3" customWidth="1"/>
    <col min="67" max="67" width="4.5546875" style="3" bestFit="1" customWidth="1"/>
    <col min="68" max="68" width="3.44140625" style="3" customWidth="1"/>
    <col min="69" max="69" width="3.33203125" style="3" customWidth="1"/>
    <col min="70" max="70" width="2.33203125" style="3"/>
    <col min="71" max="71" width="4.5546875" style="3" bestFit="1" customWidth="1"/>
    <col min="72" max="72" width="3.44140625" style="3" customWidth="1"/>
    <col min="73" max="73" width="2.6640625" style="3" customWidth="1"/>
    <col min="74" max="74" width="2.33203125" style="3"/>
    <col min="75" max="75" width="4.5546875" style="3" bestFit="1" customWidth="1"/>
    <col min="76" max="76" width="3.44140625" style="8" customWidth="1"/>
    <col min="77" max="77" width="1.88671875" style="8" customWidth="1"/>
    <col min="78" max="78" width="3.109375" style="8" customWidth="1"/>
    <col min="79" max="80" width="2.33203125" style="8"/>
    <col min="81" max="81" width="3.5546875" style="8" customWidth="1"/>
    <col min="82" max="82" width="4" style="3" bestFit="1" customWidth="1"/>
    <col min="83" max="87" width="2.33203125" style="3"/>
    <col min="88" max="88" width="2.33203125" style="3" customWidth="1"/>
    <col min="89" max="93" width="4.109375" style="3" customWidth="1"/>
    <col min="94" max="94" width="3.44140625" style="3" customWidth="1"/>
    <col min="95" max="95" width="4.109375" style="3" customWidth="1"/>
    <col min="96" max="96" width="3.5546875" style="3" customWidth="1"/>
    <col min="97" max="16384" width="9.109375" style="3"/>
  </cols>
  <sheetData>
    <row r="4" spans="1:85" s="120" customFormat="1" ht="19.5" customHeight="1" x14ac:dyDescent="0.25">
      <c r="H4" s="121"/>
      <c r="I4" s="122"/>
      <c r="J4" s="122"/>
      <c r="K4" s="122"/>
      <c r="L4" s="123" t="s">
        <v>0</v>
      </c>
      <c r="M4" s="121"/>
      <c r="O4" s="121"/>
      <c r="P4" s="121"/>
      <c r="Q4" s="124"/>
      <c r="R4" s="124"/>
      <c r="S4" s="124"/>
      <c r="T4" s="121"/>
      <c r="U4" s="125"/>
      <c r="V4" s="126"/>
      <c r="W4" s="126"/>
      <c r="X4" s="125"/>
      <c r="Y4" s="125"/>
      <c r="Z4" s="126"/>
      <c r="AA4" s="126"/>
      <c r="AG4" s="126"/>
      <c r="AH4" s="126"/>
      <c r="AI4" s="125"/>
      <c r="AK4" s="126"/>
      <c r="AL4" s="125"/>
      <c r="AM4" s="126"/>
      <c r="AN4" s="126"/>
      <c r="AO4" s="127" t="s">
        <v>220</v>
      </c>
      <c r="AQ4" s="125"/>
      <c r="AR4" s="126"/>
      <c r="AS4" s="126"/>
      <c r="AT4" s="126"/>
      <c r="AU4" s="126"/>
      <c r="AV4" s="128"/>
      <c r="AW4" s="128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J4" s="126"/>
      <c r="BK4" s="125"/>
      <c r="BN4" s="126"/>
      <c r="BO4" s="126"/>
      <c r="BP4" s="126"/>
      <c r="BQ4" s="121"/>
      <c r="BR4" s="121"/>
      <c r="BX4" s="440"/>
      <c r="BY4" s="440"/>
      <c r="BZ4" s="440"/>
      <c r="CA4" s="440"/>
      <c r="CB4" s="440"/>
      <c r="CC4" s="441"/>
      <c r="CD4" s="121"/>
      <c r="CE4" s="121"/>
      <c r="CF4" s="121"/>
      <c r="CG4" s="121"/>
    </row>
    <row r="5" spans="1:85" s="120" customFormat="1" ht="19.5" customHeight="1" x14ac:dyDescent="0.25">
      <c r="H5" s="125"/>
      <c r="J5" s="121"/>
      <c r="K5" s="121"/>
      <c r="L5" s="121"/>
      <c r="M5" s="121"/>
      <c r="N5" s="121"/>
      <c r="O5" s="121"/>
      <c r="P5" s="121"/>
      <c r="Q5" s="121"/>
      <c r="R5" s="121"/>
      <c r="T5" s="121"/>
      <c r="U5" s="125"/>
      <c r="V5" s="125"/>
      <c r="W5" s="126"/>
      <c r="X5" s="126"/>
      <c r="Y5" s="125"/>
      <c r="Z5" s="125"/>
      <c r="AA5" s="125"/>
      <c r="AI5" s="125"/>
      <c r="AJ5" s="125"/>
      <c r="AK5" s="125"/>
      <c r="AL5" s="125"/>
      <c r="AM5" s="125"/>
      <c r="AN5" s="125"/>
      <c r="AO5" s="125"/>
      <c r="AR5" s="126" t="s">
        <v>420</v>
      </c>
      <c r="AS5" s="125"/>
      <c r="AT5" s="126"/>
      <c r="AU5" s="125"/>
      <c r="AV5" s="129"/>
      <c r="AW5" s="129"/>
      <c r="AX5" s="125"/>
      <c r="AY5" s="125"/>
      <c r="AZ5" s="125"/>
      <c r="BA5" s="125"/>
      <c r="BB5" s="125"/>
      <c r="BC5" s="125"/>
      <c r="BD5" s="125"/>
      <c r="BE5" s="126"/>
      <c r="BF5" s="126"/>
      <c r="BG5" s="126"/>
      <c r="BH5" s="126"/>
      <c r="BJ5" s="126"/>
      <c r="BK5" s="125"/>
      <c r="BL5" s="126" t="s">
        <v>409</v>
      </c>
      <c r="BM5" s="126"/>
      <c r="BN5" s="126"/>
      <c r="BO5" s="126"/>
      <c r="BQ5" s="130"/>
      <c r="BR5" s="121"/>
      <c r="BS5" s="121"/>
      <c r="BU5" s="121"/>
      <c r="BW5" s="121"/>
      <c r="BX5" s="442"/>
      <c r="BY5" s="440"/>
      <c r="BZ5" s="440"/>
      <c r="CA5" s="440"/>
      <c r="CB5" s="440"/>
      <c r="CC5" s="442"/>
      <c r="CD5" s="121"/>
      <c r="CE5" s="121"/>
      <c r="CF5" s="121"/>
      <c r="CG5" s="121"/>
    </row>
    <row r="6" spans="1:85" s="120" customFormat="1" ht="19.5" customHeight="1" x14ac:dyDescent="0.25">
      <c r="G6" s="121"/>
      <c r="S6" s="121"/>
      <c r="T6" s="121"/>
      <c r="U6" s="126"/>
      <c r="V6" s="125"/>
      <c r="W6" s="126"/>
      <c r="X6" s="126"/>
      <c r="Y6" s="125"/>
      <c r="Z6" s="125"/>
      <c r="AA6" s="125"/>
      <c r="AI6" s="125"/>
      <c r="AL6" s="125"/>
      <c r="AN6" s="125"/>
      <c r="AO6" s="125"/>
      <c r="AP6" s="125"/>
      <c r="AQ6" s="125"/>
      <c r="AR6" s="125"/>
      <c r="AS6" s="125"/>
      <c r="AT6" s="125"/>
      <c r="AU6" s="125"/>
      <c r="AV6" s="129"/>
      <c r="AW6" s="129"/>
      <c r="AX6" s="125"/>
      <c r="AY6" s="125"/>
      <c r="AZ6" s="125"/>
      <c r="BA6" s="125"/>
      <c r="BB6" s="125"/>
      <c r="BC6" s="125"/>
      <c r="BD6" s="125"/>
      <c r="BE6" s="126"/>
      <c r="BF6" s="126"/>
      <c r="BG6" s="126"/>
      <c r="BH6" s="126"/>
      <c r="BI6" s="126"/>
      <c r="BJ6" s="126"/>
      <c r="BK6" s="125"/>
      <c r="BL6" s="127" t="s">
        <v>411</v>
      </c>
      <c r="BM6" s="134"/>
      <c r="BN6" s="134"/>
      <c r="BO6" s="134"/>
      <c r="BP6" s="126"/>
      <c r="BQ6" s="121"/>
      <c r="BR6" s="121"/>
      <c r="BS6" s="121"/>
      <c r="BU6" s="121"/>
      <c r="BW6" s="121"/>
      <c r="BX6" s="442"/>
      <c r="BY6" s="440"/>
      <c r="BZ6" s="440"/>
      <c r="CA6" s="440"/>
      <c r="CB6" s="440"/>
      <c r="CC6" s="442"/>
      <c r="CD6" s="121"/>
      <c r="CE6" s="121"/>
      <c r="CF6" s="121"/>
      <c r="CG6" s="121"/>
    </row>
    <row r="7" spans="1:85" s="120" customFormat="1" ht="19.5" customHeight="1" x14ac:dyDescent="0.25">
      <c r="G7" s="121"/>
      <c r="S7" s="121"/>
      <c r="T7" s="121"/>
      <c r="U7" s="126"/>
      <c r="V7" s="125"/>
      <c r="W7" s="126"/>
      <c r="X7" s="126"/>
      <c r="Y7" s="125"/>
      <c r="Z7" s="125"/>
      <c r="AA7" s="125"/>
      <c r="AH7" s="125" t="s">
        <v>421</v>
      </c>
      <c r="AI7" s="125"/>
      <c r="AL7" s="125"/>
      <c r="AN7" s="125"/>
      <c r="AO7" s="125"/>
      <c r="AP7" s="125"/>
      <c r="AQ7" s="125"/>
      <c r="AR7" s="125"/>
      <c r="AS7" s="125"/>
      <c r="AT7" s="125"/>
      <c r="AU7" s="125"/>
      <c r="AV7" s="129"/>
      <c r="AW7" s="129"/>
      <c r="AX7" s="125"/>
      <c r="AY7" s="125"/>
      <c r="AZ7" s="125"/>
      <c r="BA7" s="125"/>
      <c r="BB7" s="125"/>
      <c r="BC7" s="125"/>
      <c r="BD7" s="125"/>
      <c r="BE7" s="126"/>
      <c r="BF7" s="126"/>
      <c r="BG7" s="126"/>
      <c r="BH7" s="126"/>
      <c r="BI7" s="126"/>
      <c r="BJ7" s="126"/>
      <c r="BK7" s="125"/>
      <c r="BL7" s="171" t="s">
        <v>117</v>
      </c>
      <c r="BM7" s="171"/>
      <c r="BN7" s="599"/>
      <c r="BO7" s="171"/>
      <c r="BP7" s="126"/>
      <c r="BQ7" s="121"/>
      <c r="BR7" s="121"/>
      <c r="BS7" s="121"/>
      <c r="BU7" s="121"/>
      <c r="BW7" s="121"/>
      <c r="BX7" s="442"/>
      <c r="BY7" s="440"/>
      <c r="BZ7" s="440"/>
      <c r="CA7" s="440"/>
      <c r="CB7" s="440"/>
      <c r="CC7" s="442"/>
      <c r="CD7" s="121"/>
      <c r="CE7" s="121"/>
      <c r="CF7" s="121"/>
      <c r="CG7" s="121"/>
    </row>
    <row r="8" spans="1:85" s="120" customFormat="1" ht="19.5" customHeight="1" x14ac:dyDescent="0.35">
      <c r="H8" s="131"/>
      <c r="I8" s="132"/>
      <c r="J8" s="132"/>
      <c r="K8" s="132"/>
      <c r="L8" s="132"/>
      <c r="M8" s="132"/>
      <c r="N8" s="132"/>
      <c r="O8" s="133"/>
      <c r="P8" s="132"/>
      <c r="Q8" s="121"/>
      <c r="R8" s="121"/>
      <c r="S8" s="121"/>
      <c r="U8" s="125"/>
      <c r="V8" s="126"/>
      <c r="W8" s="125"/>
      <c r="X8" s="125"/>
      <c r="Y8" s="125"/>
      <c r="Z8" s="125"/>
      <c r="AA8" s="126"/>
      <c r="AC8" s="125"/>
      <c r="AD8" s="125"/>
      <c r="AE8" s="126"/>
      <c r="AF8" s="126"/>
      <c r="AT8" s="134"/>
      <c r="AU8" s="134"/>
      <c r="AV8" s="135"/>
      <c r="AW8" s="135"/>
      <c r="AX8" s="134"/>
      <c r="AY8" s="134"/>
      <c r="AZ8" s="126"/>
      <c r="BA8" s="126"/>
      <c r="BB8" s="126"/>
      <c r="BC8" s="126"/>
      <c r="BD8" s="126"/>
      <c r="BE8" s="126"/>
      <c r="BF8" s="126"/>
      <c r="BG8" s="126"/>
      <c r="BH8" s="126"/>
      <c r="BI8" s="125"/>
      <c r="BJ8" s="126"/>
      <c r="BK8" s="126"/>
      <c r="BP8" s="126"/>
      <c r="BQ8" s="121"/>
      <c r="BR8" s="121"/>
      <c r="BS8" s="121"/>
      <c r="BT8" s="121"/>
      <c r="BU8" s="121"/>
      <c r="BV8" s="121"/>
      <c r="BX8" s="441"/>
      <c r="BY8" s="440"/>
      <c r="BZ8" s="440"/>
      <c r="CA8" s="442"/>
      <c r="CB8" s="440"/>
      <c r="CC8" s="442"/>
      <c r="CD8" s="121"/>
      <c r="CE8" s="121"/>
      <c r="CF8" s="121"/>
      <c r="CG8" s="121"/>
    </row>
    <row r="9" spans="1:85" s="120" customFormat="1" ht="19.5" customHeight="1" x14ac:dyDescent="0.35">
      <c r="H9" s="131" t="s">
        <v>232</v>
      </c>
      <c r="J9" s="132"/>
      <c r="K9" s="132"/>
      <c r="L9" s="132"/>
      <c r="M9" s="132"/>
      <c r="N9" s="132"/>
      <c r="O9" s="132"/>
      <c r="P9" s="132"/>
      <c r="Q9" s="121"/>
      <c r="R9" s="121"/>
      <c r="S9" s="121"/>
      <c r="U9" s="125"/>
      <c r="V9" s="126"/>
      <c r="W9" s="125"/>
      <c r="X9" s="125"/>
      <c r="Y9" s="125"/>
      <c r="Z9" s="125"/>
      <c r="AA9" s="126"/>
      <c r="AB9" s="125"/>
      <c r="AC9" s="125"/>
      <c r="AD9" s="125"/>
      <c r="AE9" s="126"/>
      <c r="AF9" s="126"/>
      <c r="AG9" s="126"/>
      <c r="AH9" s="126"/>
      <c r="AI9" s="134"/>
      <c r="AJ9" s="125"/>
      <c r="AK9" s="125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5"/>
      <c r="AW9" s="135"/>
      <c r="AX9" s="134"/>
      <c r="AY9" s="134"/>
      <c r="BA9" s="126"/>
      <c r="BB9" s="126"/>
      <c r="BC9" s="126"/>
      <c r="BD9" s="126"/>
      <c r="BE9" s="126"/>
      <c r="BF9" s="126"/>
      <c r="BG9" s="126"/>
      <c r="BH9" s="126"/>
      <c r="BI9" s="125"/>
      <c r="BJ9" s="126"/>
      <c r="BK9" s="126"/>
      <c r="BM9" s="126"/>
      <c r="BN9" s="125"/>
      <c r="BO9" s="126"/>
      <c r="BP9" s="126"/>
      <c r="BQ9" s="121"/>
      <c r="BR9" s="121"/>
      <c r="BS9" s="121"/>
      <c r="BT9" s="121"/>
      <c r="BU9" s="121"/>
      <c r="BV9" s="121"/>
      <c r="BX9" s="441"/>
      <c r="BY9" s="440"/>
      <c r="BZ9" s="440"/>
      <c r="CA9" s="442"/>
      <c r="CB9" s="440"/>
      <c r="CC9" s="442"/>
      <c r="CD9" s="121"/>
      <c r="CE9" s="121"/>
      <c r="CF9" s="121"/>
      <c r="CG9" s="121"/>
    </row>
    <row r="10" spans="1:85" s="120" customFormat="1" ht="19.5" customHeight="1" x14ac:dyDescent="0.25">
      <c r="H10" s="120" t="s">
        <v>221</v>
      </c>
      <c r="O10" s="132"/>
      <c r="S10" s="121"/>
      <c r="U10" s="125"/>
      <c r="V10" s="126"/>
      <c r="W10" s="125"/>
      <c r="X10" s="125"/>
      <c r="Y10" s="125"/>
      <c r="Z10" s="125"/>
      <c r="AA10" s="126"/>
      <c r="AB10" s="125"/>
      <c r="AC10" s="125"/>
      <c r="AD10" s="125"/>
      <c r="AE10" s="126"/>
      <c r="AF10" s="126"/>
      <c r="AG10" s="126"/>
      <c r="AH10" s="126"/>
      <c r="AI10" s="134"/>
      <c r="AJ10" s="125"/>
      <c r="AK10" s="125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5"/>
      <c r="AW10" s="135"/>
      <c r="AX10" s="134"/>
      <c r="AY10" s="134"/>
      <c r="AZ10" s="126"/>
      <c r="BA10" s="126"/>
      <c r="BB10" s="126"/>
      <c r="BC10" s="126"/>
      <c r="BD10" s="126"/>
      <c r="BE10" s="126"/>
      <c r="BF10" s="126"/>
      <c r="BG10" s="126"/>
      <c r="BH10" s="126"/>
      <c r="BI10" s="125"/>
      <c r="BJ10" s="126"/>
      <c r="BK10" s="126"/>
      <c r="BL10" s="126" t="s">
        <v>416</v>
      </c>
      <c r="BM10" s="126"/>
      <c r="BN10" s="125"/>
      <c r="BO10" s="126"/>
      <c r="BP10" s="126"/>
      <c r="BQ10" s="172"/>
      <c r="BR10" s="172"/>
      <c r="BS10" s="172"/>
      <c r="BT10" s="121"/>
      <c r="BU10" s="121"/>
      <c r="BV10" s="121"/>
      <c r="BX10" s="441"/>
      <c r="BY10" s="440"/>
      <c r="BZ10" s="440"/>
      <c r="CA10" s="442"/>
      <c r="CB10" s="440"/>
      <c r="CC10" s="442"/>
      <c r="CD10" s="121"/>
      <c r="CE10" s="121"/>
      <c r="CF10" s="121"/>
      <c r="CG10" s="121"/>
    </row>
    <row r="11" spans="1:85" s="120" customFormat="1" ht="19.5" customHeight="1" x14ac:dyDescent="0.25">
      <c r="O11" s="132"/>
      <c r="S11" s="121"/>
      <c r="U11" s="125"/>
      <c r="V11" s="126"/>
      <c r="W11" s="125"/>
      <c r="X11" s="125"/>
      <c r="Y11" s="125"/>
      <c r="Z11" s="125"/>
      <c r="AA11" s="126"/>
      <c r="AB11" s="125"/>
      <c r="AC11" s="125"/>
      <c r="AD11" s="125"/>
      <c r="AE11" s="126"/>
      <c r="AF11" s="126"/>
      <c r="AG11" s="126"/>
      <c r="AH11" s="126"/>
      <c r="AI11" s="134"/>
      <c r="AJ11" s="125"/>
      <c r="AK11" s="125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5"/>
      <c r="AW11" s="135"/>
      <c r="AX11" s="134"/>
      <c r="AY11" s="134"/>
      <c r="AZ11" s="126"/>
      <c r="BA11" s="126"/>
      <c r="BB11" s="126"/>
      <c r="BC11" s="126"/>
      <c r="BD11" s="126"/>
      <c r="BE11" s="126"/>
      <c r="BF11" s="126"/>
      <c r="BG11" s="126"/>
      <c r="BH11" s="126"/>
      <c r="BI11" s="125"/>
      <c r="BJ11" s="126"/>
      <c r="BK11" s="126"/>
      <c r="BM11" s="126"/>
      <c r="BN11" s="125"/>
      <c r="BO11" s="126"/>
      <c r="BP11" s="126"/>
      <c r="BQ11" s="121"/>
      <c r="BR11" s="121"/>
      <c r="BS11" s="121"/>
      <c r="BT11" s="121"/>
      <c r="BU11" s="121"/>
      <c r="BV11" s="121"/>
      <c r="BX11" s="441"/>
      <c r="BY11" s="440"/>
      <c r="BZ11" s="440"/>
      <c r="CA11" s="442"/>
      <c r="CB11" s="440"/>
      <c r="CC11" s="442"/>
      <c r="CD11" s="121"/>
      <c r="CE11" s="121"/>
      <c r="CF11" s="121"/>
      <c r="CG11" s="121"/>
    </row>
    <row r="12" spans="1:85" s="120" customFormat="1" ht="19.5" customHeight="1" x14ac:dyDescent="0.25">
      <c r="O12" s="132"/>
      <c r="S12" s="121"/>
      <c r="U12" s="125"/>
      <c r="V12" s="126"/>
      <c r="W12" s="125"/>
      <c r="X12" s="125"/>
      <c r="Y12" s="125"/>
      <c r="Z12" s="125"/>
      <c r="AA12" s="126"/>
      <c r="AB12" s="125"/>
      <c r="AC12" s="125"/>
      <c r="AD12" s="125"/>
      <c r="AE12" s="126"/>
      <c r="AF12" s="126"/>
      <c r="AG12" s="126"/>
      <c r="AH12" s="126"/>
      <c r="AI12" s="134"/>
      <c r="AJ12" s="125"/>
      <c r="AK12" s="125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5"/>
      <c r="AW12" s="135"/>
      <c r="AX12" s="134"/>
      <c r="AY12" s="134"/>
      <c r="AZ12" s="126"/>
      <c r="BA12" s="126"/>
      <c r="BB12" s="126"/>
      <c r="BC12" s="126"/>
      <c r="BD12" s="126"/>
      <c r="BE12" s="126"/>
      <c r="BF12" s="126"/>
      <c r="BG12" s="126"/>
      <c r="BH12" s="126"/>
      <c r="BI12" s="125"/>
      <c r="BJ12" s="126"/>
      <c r="BK12" s="126"/>
      <c r="BM12" s="126"/>
      <c r="BN12" s="125"/>
      <c r="BO12" s="126"/>
      <c r="BP12" s="126"/>
      <c r="BQ12" s="121"/>
      <c r="BR12" s="121"/>
      <c r="BS12" s="121"/>
      <c r="BT12" s="121"/>
      <c r="BU12" s="121"/>
      <c r="BV12" s="121"/>
      <c r="BX12" s="441"/>
      <c r="BY12" s="440"/>
      <c r="BZ12" s="440"/>
      <c r="CA12" s="442"/>
      <c r="CB12" s="440"/>
      <c r="CC12" s="442"/>
      <c r="CD12" s="121"/>
      <c r="CE12" s="121"/>
      <c r="CF12" s="121"/>
      <c r="CG12" s="121"/>
    </row>
    <row r="13" spans="1:85" s="120" customFormat="1" ht="19.5" customHeight="1" x14ac:dyDescent="0.25">
      <c r="O13" s="132"/>
      <c r="S13" s="121"/>
      <c r="U13" s="125"/>
      <c r="V13" s="126"/>
      <c r="W13" s="125"/>
      <c r="X13" s="125"/>
      <c r="Y13" s="125"/>
      <c r="Z13" s="125"/>
      <c r="AA13" s="126"/>
      <c r="AB13" s="125"/>
      <c r="AC13" s="125"/>
      <c r="AD13" s="125"/>
      <c r="AE13" s="126"/>
      <c r="AF13" s="126"/>
      <c r="AG13" s="126"/>
      <c r="AH13" s="126"/>
      <c r="AI13" s="134"/>
      <c r="AJ13" s="125"/>
      <c r="AK13" s="125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5"/>
      <c r="AW13" s="135"/>
      <c r="AX13" s="134"/>
      <c r="AY13" s="134"/>
      <c r="AZ13" s="126"/>
      <c r="BA13" s="126"/>
      <c r="BB13" s="126"/>
      <c r="BC13" s="126"/>
      <c r="BD13" s="126"/>
      <c r="BE13" s="126"/>
      <c r="BF13" s="126"/>
      <c r="BG13" s="126"/>
      <c r="BH13" s="126"/>
      <c r="BI13" s="125"/>
      <c r="BJ13" s="126"/>
      <c r="BK13" s="126"/>
      <c r="BL13" s="126"/>
      <c r="BM13" s="126"/>
      <c r="BN13" s="125"/>
      <c r="BO13" s="126"/>
      <c r="BP13" s="126"/>
      <c r="BQ13" s="121"/>
      <c r="BR13" s="121"/>
      <c r="BS13" s="121"/>
      <c r="BT13" s="121"/>
      <c r="BU13" s="121"/>
      <c r="BV13" s="121"/>
      <c r="BX13" s="441"/>
      <c r="BY13" s="440"/>
      <c r="BZ13" s="440"/>
      <c r="CA13" s="442"/>
      <c r="CB13" s="440"/>
      <c r="CC13" s="442"/>
      <c r="CD13" s="121"/>
      <c r="CE13" s="121"/>
      <c r="CF13" s="121"/>
      <c r="CG13" s="121"/>
    </row>
    <row r="14" spans="1:85" s="120" customFormat="1" ht="19.5" customHeight="1" x14ac:dyDescent="0.25">
      <c r="E14" s="133"/>
      <c r="M14" s="132"/>
      <c r="Q14" s="121"/>
      <c r="S14" s="121"/>
      <c r="U14" s="121"/>
      <c r="V14" s="121"/>
      <c r="W14" s="127" t="s">
        <v>161</v>
      </c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32"/>
      <c r="AM14" s="121"/>
      <c r="AN14" s="132"/>
      <c r="AO14" s="121"/>
      <c r="AP14" s="121"/>
      <c r="AQ14" s="121"/>
      <c r="AR14" s="121"/>
      <c r="AS14" s="121"/>
      <c r="AT14" s="443"/>
      <c r="AU14" s="443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H14" s="127" t="s">
        <v>172</v>
      </c>
      <c r="BI14" s="121"/>
      <c r="BJ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441"/>
      <c r="BW14" s="441"/>
      <c r="BX14" s="441"/>
      <c r="BY14" s="441"/>
      <c r="BZ14" s="441"/>
      <c r="CA14" s="441"/>
      <c r="CB14" s="121"/>
      <c r="CC14" s="121"/>
      <c r="CD14" s="121"/>
    </row>
    <row r="15" spans="1:85" ht="19.5" customHeight="1" x14ac:dyDescent="0.25">
      <c r="A15" s="857" t="s">
        <v>123</v>
      </c>
      <c r="B15" s="858"/>
      <c r="C15" s="858"/>
      <c r="D15" s="858"/>
      <c r="E15" s="859"/>
      <c r="F15" s="726" t="s">
        <v>1</v>
      </c>
      <c r="G15" s="726"/>
      <c r="H15" s="726"/>
      <c r="I15" s="726"/>
      <c r="J15" s="726"/>
      <c r="K15" s="726" t="s">
        <v>86</v>
      </c>
      <c r="L15" s="726"/>
      <c r="M15" s="726"/>
      <c r="N15" s="726"/>
      <c r="O15" s="726" t="s">
        <v>87</v>
      </c>
      <c r="P15" s="726"/>
      <c r="Q15" s="726"/>
      <c r="R15" s="726"/>
      <c r="S15" s="902" t="s">
        <v>2</v>
      </c>
      <c r="T15" s="858"/>
      <c r="U15" s="858"/>
      <c r="V15" s="858"/>
      <c r="W15" s="859"/>
      <c r="X15" s="726" t="s">
        <v>88</v>
      </c>
      <c r="Y15" s="726"/>
      <c r="Z15" s="726"/>
      <c r="AA15" s="726"/>
      <c r="AB15" s="726" t="s">
        <v>89</v>
      </c>
      <c r="AC15" s="726"/>
      <c r="AD15" s="726"/>
      <c r="AE15" s="726"/>
      <c r="AF15" s="726" t="s">
        <v>90</v>
      </c>
      <c r="AG15" s="726"/>
      <c r="AH15" s="726"/>
      <c r="AI15" s="726"/>
      <c r="AJ15" s="726"/>
      <c r="AK15" s="726" t="s">
        <v>91</v>
      </c>
      <c r="AL15" s="726"/>
      <c r="AM15" s="726"/>
      <c r="AN15" s="726"/>
      <c r="AO15" s="726" t="s">
        <v>92</v>
      </c>
      <c r="AP15" s="726"/>
      <c r="AQ15" s="726"/>
      <c r="AR15" s="726"/>
      <c r="AS15" s="726" t="s">
        <v>93</v>
      </c>
      <c r="AT15" s="726"/>
      <c r="AU15" s="726"/>
      <c r="AV15" s="726"/>
      <c r="AW15" s="726"/>
      <c r="AX15" s="726" t="s">
        <v>3</v>
      </c>
      <c r="AY15" s="726"/>
      <c r="AZ15" s="726"/>
      <c r="BA15" s="726"/>
      <c r="BB15" s="726" t="s">
        <v>4</v>
      </c>
      <c r="BC15" s="726"/>
      <c r="BD15" s="726"/>
      <c r="BE15" s="837"/>
      <c r="BF15" s="873" t="s">
        <v>56</v>
      </c>
      <c r="BG15" s="874"/>
      <c r="BH15" s="874"/>
      <c r="BI15" s="737" t="s">
        <v>57</v>
      </c>
      <c r="BJ15" s="737"/>
      <c r="BK15" s="737" t="s">
        <v>58</v>
      </c>
      <c r="BL15" s="737"/>
      <c r="BM15" s="737"/>
      <c r="BN15" s="737" t="s">
        <v>59</v>
      </c>
      <c r="BO15" s="737"/>
      <c r="BP15" s="737"/>
      <c r="BQ15" s="737" t="s">
        <v>60</v>
      </c>
      <c r="BR15" s="737"/>
      <c r="BS15" s="737"/>
      <c r="BT15" s="737" t="s">
        <v>173</v>
      </c>
      <c r="BU15" s="737"/>
      <c r="BV15" s="737"/>
      <c r="BW15" s="737" t="s">
        <v>61</v>
      </c>
      <c r="BX15" s="737"/>
      <c r="BY15" s="737"/>
      <c r="BZ15" s="737" t="s">
        <v>10</v>
      </c>
      <c r="CA15" s="737"/>
      <c r="CB15" s="737"/>
      <c r="CC15" s="738"/>
    </row>
    <row r="16" spans="1:85" ht="19.5" customHeight="1" x14ac:dyDescent="0.25">
      <c r="A16" s="860" t="s">
        <v>124</v>
      </c>
      <c r="B16" s="861"/>
      <c r="C16" s="861"/>
      <c r="D16" s="861"/>
      <c r="E16" s="862"/>
      <c r="F16" s="576" t="s">
        <v>125</v>
      </c>
      <c r="G16" s="576" t="s">
        <v>25</v>
      </c>
      <c r="H16" s="576" t="s">
        <v>28</v>
      </c>
      <c r="I16" s="576" t="s">
        <v>121</v>
      </c>
      <c r="J16" s="576" t="s">
        <v>126</v>
      </c>
      <c r="K16" s="576" t="s">
        <v>127</v>
      </c>
      <c r="L16" s="576" t="s">
        <v>128</v>
      </c>
      <c r="M16" s="576" t="s">
        <v>129</v>
      </c>
      <c r="N16" s="576" t="s">
        <v>130</v>
      </c>
      <c r="O16" s="576" t="s">
        <v>80</v>
      </c>
      <c r="P16" s="576" t="s">
        <v>85</v>
      </c>
      <c r="Q16" s="576" t="s">
        <v>73</v>
      </c>
      <c r="R16" s="576" t="s">
        <v>76</v>
      </c>
      <c r="S16" s="576" t="s">
        <v>72</v>
      </c>
      <c r="T16" s="576" t="s">
        <v>64</v>
      </c>
      <c r="U16" s="576" t="s">
        <v>66</v>
      </c>
      <c r="V16" s="576" t="s">
        <v>79</v>
      </c>
      <c r="W16" s="576" t="s">
        <v>83</v>
      </c>
      <c r="X16" s="576" t="s">
        <v>74</v>
      </c>
      <c r="Y16" s="576" t="s">
        <v>77</v>
      </c>
      <c r="Z16" s="576" t="s">
        <v>71</v>
      </c>
      <c r="AA16" s="576" t="s">
        <v>65</v>
      </c>
      <c r="AB16" s="576" t="s">
        <v>67</v>
      </c>
      <c r="AC16" s="576" t="s">
        <v>81</v>
      </c>
      <c r="AD16" s="576" t="s">
        <v>84</v>
      </c>
      <c r="AE16" s="576" t="s">
        <v>75</v>
      </c>
      <c r="AF16" s="576" t="s">
        <v>78</v>
      </c>
      <c r="AG16" s="576" t="s">
        <v>70</v>
      </c>
      <c r="AH16" s="576" t="s">
        <v>69</v>
      </c>
      <c r="AI16" s="576" t="s">
        <v>82</v>
      </c>
      <c r="AJ16" s="576" t="s">
        <v>68</v>
      </c>
      <c r="AK16" s="576" t="s">
        <v>131</v>
      </c>
      <c r="AL16" s="576" t="s">
        <v>132</v>
      </c>
      <c r="AM16" s="576" t="s">
        <v>133</v>
      </c>
      <c r="AN16" s="576" t="s">
        <v>134</v>
      </c>
      <c r="AO16" s="576" t="s">
        <v>135</v>
      </c>
      <c r="AP16" s="576" t="s">
        <v>136</v>
      </c>
      <c r="AQ16" s="576" t="s">
        <v>137</v>
      </c>
      <c r="AR16" s="576" t="s">
        <v>138</v>
      </c>
      <c r="AS16" s="577" t="s">
        <v>139</v>
      </c>
      <c r="AT16" s="577" t="s">
        <v>140</v>
      </c>
      <c r="AU16" s="576" t="s">
        <v>141</v>
      </c>
      <c r="AV16" s="576" t="s">
        <v>142</v>
      </c>
      <c r="AW16" s="576" t="s">
        <v>143</v>
      </c>
      <c r="AX16" s="576" t="s">
        <v>144</v>
      </c>
      <c r="AY16" s="576" t="s">
        <v>145</v>
      </c>
      <c r="AZ16" s="576" t="s">
        <v>146</v>
      </c>
      <c r="BA16" s="576" t="s">
        <v>147</v>
      </c>
      <c r="BB16" s="576" t="s">
        <v>148</v>
      </c>
      <c r="BC16" s="576" t="s">
        <v>149</v>
      </c>
      <c r="BD16" s="576" t="s">
        <v>150</v>
      </c>
      <c r="BE16" s="578" t="s">
        <v>151</v>
      </c>
      <c r="BF16" s="875"/>
      <c r="BG16" s="876"/>
      <c r="BH16" s="876"/>
      <c r="BI16" s="739"/>
      <c r="BJ16" s="739"/>
      <c r="BK16" s="739"/>
      <c r="BL16" s="739"/>
      <c r="BM16" s="739"/>
      <c r="BN16" s="739"/>
      <c r="BO16" s="739"/>
      <c r="BP16" s="739"/>
      <c r="BQ16" s="739"/>
      <c r="BR16" s="739"/>
      <c r="BS16" s="739"/>
      <c r="BT16" s="739"/>
      <c r="BU16" s="739"/>
      <c r="BV16" s="739"/>
      <c r="BW16" s="739"/>
      <c r="BX16" s="739"/>
      <c r="BY16" s="739"/>
      <c r="BZ16" s="739"/>
      <c r="CA16" s="739"/>
      <c r="CB16" s="739"/>
      <c r="CC16" s="740"/>
    </row>
    <row r="17" spans="1:110" ht="19.5" customHeight="1" x14ac:dyDescent="0.25">
      <c r="A17" s="863" t="s">
        <v>94</v>
      </c>
      <c r="B17" s="864"/>
      <c r="C17" s="864"/>
      <c r="D17" s="864"/>
      <c r="E17" s="865"/>
      <c r="F17" s="589" t="s">
        <v>47</v>
      </c>
      <c r="G17" s="589" t="s">
        <v>50</v>
      </c>
      <c r="H17" s="589" t="s">
        <v>64</v>
      </c>
      <c r="I17" s="589" t="s">
        <v>65</v>
      </c>
      <c r="J17" s="590" t="s">
        <v>69</v>
      </c>
      <c r="K17" s="589" t="s">
        <v>55</v>
      </c>
      <c r="L17" s="589" t="s">
        <v>76</v>
      </c>
      <c r="M17" s="589" t="s">
        <v>77</v>
      </c>
      <c r="N17" s="590" t="s">
        <v>78</v>
      </c>
      <c r="O17" s="589" t="s">
        <v>54</v>
      </c>
      <c r="P17" s="589" t="s">
        <v>80</v>
      </c>
      <c r="Q17" s="589" t="s">
        <v>79</v>
      </c>
      <c r="R17" s="589" t="s">
        <v>81</v>
      </c>
      <c r="S17" s="589" t="s">
        <v>47</v>
      </c>
      <c r="T17" s="589" t="s">
        <v>50</v>
      </c>
      <c r="U17" s="589" t="s">
        <v>64</v>
      </c>
      <c r="V17" s="589" t="s">
        <v>65</v>
      </c>
      <c r="W17" s="590" t="s">
        <v>69</v>
      </c>
      <c r="X17" s="589" t="s">
        <v>49</v>
      </c>
      <c r="Y17" s="589" t="s">
        <v>73</v>
      </c>
      <c r="Z17" s="589" t="s">
        <v>74</v>
      </c>
      <c r="AA17" s="590" t="s">
        <v>75</v>
      </c>
      <c r="AB17" s="589" t="s">
        <v>51</v>
      </c>
      <c r="AC17" s="589" t="s">
        <v>53</v>
      </c>
      <c r="AD17" s="589" t="s">
        <v>66</v>
      </c>
      <c r="AE17" s="590" t="s">
        <v>67</v>
      </c>
      <c r="AF17" s="589" t="s">
        <v>51</v>
      </c>
      <c r="AG17" s="589" t="s">
        <v>53</v>
      </c>
      <c r="AH17" s="589" t="s">
        <v>66</v>
      </c>
      <c r="AI17" s="589" t="s">
        <v>67</v>
      </c>
      <c r="AJ17" s="590" t="s">
        <v>82</v>
      </c>
      <c r="AK17" s="589" t="s">
        <v>55</v>
      </c>
      <c r="AL17" s="589" t="s">
        <v>76</v>
      </c>
      <c r="AM17" s="589" t="s">
        <v>77</v>
      </c>
      <c r="AN17" s="590" t="s">
        <v>78</v>
      </c>
      <c r="AO17" s="589" t="s">
        <v>52</v>
      </c>
      <c r="AP17" s="589" t="s">
        <v>85</v>
      </c>
      <c r="AQ17" s="589" t="s">
        <v>83</v>
      </c>
      <c r="AR17" s="590" t="s">
        <v>84</v>
      </c>
      <c r="AS17" s="591" t="s">
        <v>47</v>
      </c>
      <c r="AT17" s="591" t="s">
        <v>50</v>
      </c>
      <c r="AU17" s="589" t="s">
        <v>64</v>
      </c>
      <c r="AV17" s="589" t="s">
        <v>65</v>
      </c>
      <c r="AW17" s="590" t="s">
        <v>69</v>
      </c>
      <c r="AX17" s="589" t="s">
        <v>55</v>
      </c>
      <c r="AY17" s="589" t="s">
        <v>76</v>
      </c>
      <c r="AZ17" s="589" t="s">
        <v>77</v>
      </c>
      <c r="BA17" s="590" t="s">
        <v>78</v>
      </c>
      <c r="BB17" s="589" t="s">
        <v>54</v>
      </c>
      <c r="BC17" s="589" t="s">
        <v>80</v>
      </c>
      <c r="BD17" s="589" t="s">
        <v>79</v>
      </c>
      <c r="BE17" s="592" t="s">
        <v>81</v>
      </c>
      <c r="BF17" s="875"/>
      <c r="BG17" s="876"/>
      <c r="BH17" s="876"/>
      <c r="BI17" s="739"/>
      <c r="BJ17" s="739"/>
      <c r="BK17" s="739"/>
      <c r="BL17" s="739"/>
      <c r="BM17" s="739"/>
      <c r="BN17" s="739"/>
      <c r="BO17" s="739"/>
      <c r="BP17" s="739"/>
      <c r="BQ17" s="739"/>
      <c r="BR17" s="739"/>
      <c r="BS17" s="739"/>
      <c r="BT17" s="739"/>
      <c r="BU17" s="739"/>
      <c r="BV17" s="739"/>
      <c r="BW17" s="739"/>
      <c r="BX17" s="739"/>
      <c r="BY17" s="739"/>
      <c r="BZ17" s="739"/>
      <c r="CA17" s="739"/>
      <c r="CB17" s="739"/>
      <c r="CC17" s="740"/>
    </row>
    <row r="18" spans="1:110" ht="19.5" customHeight="1" x14ac:dyDescent="0.25">
      <c r="A18" s="866"/>
      <c r="B18" s="867"/>
      <c r="C18" s="867"/>
      <c r="D18" s="867"/>
      <c r="E18" s="868"/>
      <c r="F18" s="586"/>
      <c r="G18" s="586"/>
      <c r="H18" s="586"/>
      <c r="I18" s="586"/>
      <c r="J18" s="586" t="s">
        <v>53</v>
      </c>
      <c r="K18" s="586"/>
      <c r="L18" s="586"/>
      <c r="M18" s="586"/>
      <c r="N18" s="586" t="s">
        <v>80</v>
      </c>
      <c r="O18" s="586"/>
      <c r="P18" s="586"/>
      <c r="Q18" s="586"/>
      <c r="R18" s="586"/>
      <c r="S18" s="586"/>
      <c r="T18" s="586"/>
      <c r="U18" s="586"/>
      <c r="V18" s="586"/>
      <c r="W18" s="586" t="s">
        <v>73</v>
      </c>
      <c r="X18" s="586"/>
      <c r="Y18" s="586"/>
      <c r="Z18" s="586"/>
      <c r="AA18" s="586" t="s">
        <v>47</v>
      </c>
      <c r="AB18" s="586"/>
      <c r="AC18" s="586"/>
      <c r="AD18" s="586"/>
      <c r="AE18" s="586" t="s">
        <v>51</v>
      </c>
      <c r="AF18" s="586"/>
      <c r="AG18" s="586"/>
      <c r="AH18" s="586"/>
      <c r="AI18" s="586"/>
      <c r="AJ18" s="586" t="s">
        <v>54</v>
      </c>
      <c r="AK18" s="586"/>
      <c r="AL18" s="586"/>
      <c r="AM18" s="586"/>
      <c r="AN18" s="586" t="s">
        <v>52</v>
      </c>
      <c r="AO18" s="586"/>
      <c r="AP18" s="586"/>
      <c r="AQ18" s="586"/>
      <c r="AR18" s="586" t="s">
        <v>49</v>
      </c>
      <c r="AS18" s="587"/>
      <c r="AT18" s="587"/>
      <c r="AU18" s="586"/>
      <c r="AV18" s="586"/>
      <c r="AW18" s="586" t="s">
        <v>55</v>
      </c>
      <c r="AX18" s="586"/>
      <c r="AY18" s="586"/>
      <c r="AZ18" s="586"/>
      <c r="BA18" s="586" t="s">
        <v>48</v>
      </c>
      <c r="BB18" s="586"/>
      <c r="BC18" s="586"/>
      <c r="BD18" s="586"/>
      <c r="BE18" s="588"/>
      <c r="BF18" s="875"/>
      <c r="BG18" s="876"/>
      <c r="BH18" s="876"/>
      <c r="BI18" s="739"/>
      <c r="BJ18" s="739"/>
      <c r="BK18" s="739"/>
      <c r="BL18" s="739"/>
      <c r="BM18" s="739"/>
      <c r="BN18" s="739"/>
      <c r="BO18" s="739"/>
      <c r="BP18" s="739"/>
      <c r="BQ18" s="739"/>
      <c r="BR18" s="739"/>
      <c r="BS18" s="739"/>
      <c r="BT18" s="739"/>
      <c r="BU18" s="739"/>
      <c r="BV18" s="739"/>
      <c r="BW18" s="739"/>
      <c r="BX18" s="739"/>
      <c r="BY18" s="739"/>
      <c r="BZ18" s="739"/>
      <c r="CA18" s="739"/>
      <c r="CB18" s="739"/>
      <c r="CC18" s="740"/>
    </row>
    <row r="19" spans="1:110" ht="19.5" customHeight="1" x14ac:dyDescent="0.25">
      <c r="A19" s="866"/>
      <c r="B19" s="867"/>
      <c r="C19" s="867"/>
      <c r="D19" s="867"/>
      <c r="E19" s="868"/>
      <c r="F19" s="596" t="s">
        <v>48</v>
      </c>
      <c r="G19" s="589" t="s">
        <v>72</v>
      </c>
      <c r="H19" s="589" t="s">
        <v>71</v>
      </c>
      <c r="I19" s="589" t="s">
        <v>70</v>
      </c>
      <c r="J19" s="590" t="s">
        <v>49</v>
      </c>
      <c r="K19" s="589" t="s">
        <v>73</v>
      </c>
      <c r="L19" s="589" t="s">
        <v>74</v>
      </c>
      <c r="M19" s="589" t="s">
        <v>75</v>
      </c>
      <c r="N19" s="590" t="s">
        <v>51</v>
      </c>
      <c r="O19" s="589" t="s">
        <v>53</v>
      </c>
      <c r="P19" s="589" t="s">
        <v>66</v>
      </c>
      <c r="Q19" s="589" t="s">
        <v>67</v>
      </c>
      <c r="R19" s="589" t="s">
        <v>82</v>
      </c>
      <c r="S19" s="596" t="s">
        <v>48</v>
      </c>
      <c r="T19" s="589" t="s">
        <v>72</v>
      </c>
      <c r="U19" s="589" t="s">
        <v>71</v>
      </c>
      <c r="V19" s="589" t="s">
        <v>70</v>
      </c>
      <c r="W19" s="590" t="s">
        <v>52</v>
      </c>
      <c r="X19" s="589" t="s">
        <v>85</v>
      </c>
      <c r="Y19" s="589" t="s">
        <v>83</v>
      </c>
      <c r="Z19" s="589" t="s">
        <v>84</v>
      </c>
      <c r="AA19" s="590" t="s">
        <v>47</v>
      </c>
      <c r="AB19" s="589" t="s">
        <v>50</v>
      </c>
      <c r="AC19" s="589" t="s">
        <v>64</v>
      </c>
      <c r="AD19" s="589" t="s">
        <v>65</v>
      </c>
      <c r="AE19" s="590" t="s">
        <v>47</v>
      </c>
      <c r="AF19" s="589" t="s">
        <v>50</v>
      </c>
      <c r="AG19" s="589" t="s">
        <v>64</v>
      </c>
      <c r="AH19" s="597" t="s">
        <v>65</v>
      </c>
      <c r="AI19" s="597" t="s">
        <v>69</v>
      </c>
      <c r="AJ19" s="598" t="s">
        <v>49</v>
      </c>
      <c r="AK19" s="589" t="s">
        <v>73</v>
      </c>
      <c r="AL19" s="589" t="s">
        <v>74</v>
      </c>
      <c r="AM19" s="589" t="s">
        <v>75</v>
      </c>
      <c r="AN19" s="590" t="s">
        <v>54</v>
      </c>
      <c r="AO19" s="589" t="s">
        <v>80</v>
      </c>
      <c r="AP19" s="589" t="s">
        <v>79</v>
      </c>
      <c r="AQ19" s="589" t="s">
        <v>81</v>
      </c>
      <c r="AR19" s="590" t="s">
        <v>68</v>
      </c>
      <c r="AS19" s="591" t="s">
        <v>48</v>
      </c>
      <c r="AT19" s="591" t="s">
        <v>72</v>
      </c>
      <c r="AU19" s="589" t="s">
        <v>71</v>
      </c>
      <c r="AV19" s="589" t="s">
        <v>70</v>
      </c>
      <c r="AW19" s="590" t="s">
        <v>49</v>
      </c>
      <c r="AX19" s="589" t="s">
        <v>73</v>
      </c>
      <c r="AY19" s="589" t="s">
        <v>74</v>
      </c>
      <c r="AZ19" s="589" t="s">
        <v>75</v>
      </c>
      <c r="BA19" s="590" t="s">
        <v>51</v>
      </c>
      <c r="BB19" s="589" t="s">
        <v>53</v>
      </c>
      <c r="BC19" s="589" t="s">
        <v>66</v>
      </c>
      <c r="BD19" s="589" t="s">
        <v>67</v>
      </c>
      <c r="BE19" s="592" t="s">
        <v>68</v>
      </c>
      <c r="BF19" s="875"/>
      <c r="BG19" s="876"/>
      <c r="BH19" s="876"/>
      <c r="BI19" s="739"/>
      <c r="BJ19" s="739"/>
      <c r="BK19" s="739"/>
      <c r="BL19" s="739"/>
      <c r="BM19" s="739"/>
      <c r="BN19" s="739"/>
      <c r="BO19" s="739"/>
      <c r="BP19" s="739"/>
      <c r="BQ19" s="739"/>
      <c r="BR19" s="739"/>
      <c r="BS19" s="739"/>
      <c r="BT19" s="739"/>
      <c r="BU19" s="739"/>
      <c r="BV19" s="739"/>
      <c r="BW19" s="739"/>
      <c r="BX19" s="739"/>
      <c r="BY19" s="739"/>
      <c r="BZ19" s="739"/>
      <c r="CA19" s="739"/>
      <c r="CB19" s="739"/>
      <c r="CC19" s="740"/>
    </row>
    <row r="20" spans="1:110" ht="19.5" customHeight="1" x14ac:dyDescent="0.25">
      <c r="A20" s="869"/>
      <c r="B20" s="870"/>
      <c r="C20" s="870"/>
      <c r="D20" s="870"/>
      <c r="E20" s="871"/>
      <c r="F20" s="593"/>
      <c r="G20" s="593"/>
      <c r="H20" s="593"/>
      <c r="I20" s="593"/>
      <c r="J20" s="593" t="s">
        <v>80</v>
      </c>
      <c r="K20" s="593"/>
      <c r="L20" s="593"/>
      <c r="M20" s="593"/>
      <c r="N20" s="593" t="s">
        <v>85</v>
      </c>
      <c r="O20" s="593"/>
      <c r="P20" s="593"/>
      <c r="Q20" s="593"/>
      <c r="R20" s="593"/>
      <c r="S20" s="593"/>
      <c r="T20" s="593"/>
      <c r="U20" s="593"/>
      <c r="V20" s="593"/>
      <c r="W20" s="593" t="s">
        <v>47</v>
      </c>
      <c r="X20" s="593"/>
      <c r="Y20" s="593"/>
      <c r="Z20" s="593"/>
      <c r="AA20" s="593" t="s">
        <v>51</v>
      </c>
      <c r="AB20" s="593"/>
      <c r="AC20" s="593"/>
      <c r="AD20" s="593"/>
      <c r="AE20" s="593" t="s">
        <v>54</v>
      </c>
      <c r="AF20" s="593"/>
      <c r="AG20" s="593"/>
      <c r="AH20" s="593"/>
      <c r="AI20" s="593"/>
      <c r="AJ20" s="593" t="s">
        <v>52</v>
      </c>
      <c r="AK20" s="593"/>
      <c r="AL20" s="593"/>
      <c r="AM20" s="593"/>
      <c r="AN20" s="593" t="s">
        <v>49</v>
      </c>
      <c r="AO20" s="593"/>
      <c r="AP20" s="593"/>
      <c r="AQ20" s="593"/>
      <c r="AR20" s="593" t="s">
        <v>55</v>
      </c>
      <c r="AS20" s="594"/>
      <c r="AT20" s="594"/>
      <c r="AU20" s="593"/>
      <c r="AV20" s="593"/>
      <c r="AW20" s="593" t="s">
        <v>48</v>
      </c>
      <c r="AX20" s="593"/>
      <c r="AY20" s="593"/>
      <c r="AZ20" s="593"/>
      <c r="BA20" s="593" t="s">
        <v>50</v>
      </c>
      <c r="BB20" s="593"/>
      <c r="BC20" s="593"/>
      <c r="BD20" s="593"/>
      <c r="BE20" s="595"/>
      <c r="BF20" s="877"/>
      <c r="BG20" s="878"/>
      <c r="BH20" s="878"/>
      <c r="BI20" s="741"/>
      <c r="BJ20" s="741"/>
      <c r="BK20" s="741"/>
      <c r="BL20" s="741"/>
      <c r="BM20" s="741"/>
      <c r="BN20" s="741"/>
      <c r="BO20" s="741"/>
      <c r="BP20" s="741"/>
      <c r="BQ20" s="741"/>
      <c r="BR20" s="741"/>
      <c r="BS20" s="741"/>
      <c r="BT20" s="741"/>
      <c r="BU20" s="741"/>
      <c r="BV20" s="741"/>
      <c r="BW20" s="741"/>
      <c r="BX20" s="741"/>
      <c r="BY20" s="741"/>
      <c r="BZ20" s="741"/>
      <c r="CA20" s="741"/>
      <c r="CB20" s="741"/>
      <c r="CC20" s="742"/>
    </row>
    <row r="21" spans="1:110" ht="19.5" customHeight="1" x14ac:dyDescent="0.25">
      <c r="A21" s="872">
        <v>1</v>
      </c>
      <c r="B21" s="642"/>
      <c r="C21" s="642"/>
      <c r="D21" s="642"/>
      <c r="E21" s="643"/>
      <c r="F21" s="17"/>
      <c r="G21" s="17"/>
      <c r="H21" s="17"/>
      <c r="I21" s="17"/>
      <c r="J21" s="17"/>
      <c r="K21" s="17"/>
      <c r="L21" s="17"/>
      <c r="M21" s="17"/>
      <c r="N21" s="202"/>
      <c r="O21" s="17"/>
      <c r="P21" s="17"/>
      <c r="Q21" s="17"/>
      <c r="R21" s="17"/>
      <c r="S21" s="17"/>
      <c r="T21" s="17"/>
      <c r="U21" s="17"/>
      <c r="V21" s="17"/>
      <c r="W21" s="19" t="s">
        <v>168</v>
      </c>
      <c r="X21" s="19" t="s">
        <v>168</v>
      </c>
      <c r="Y21" s="19" t="s">
        <v>168</v>
      </c>
      <c r="Z21" s="19" t="s">
        <v>168</v>
      </c>
      <c r="AA21" s="170" t="s">
        <v>422</v>
      </c>
      <c r="AB21" s="170" t="s">
        <v>422</v>
      </c>
      <c r="AC21" s="17"/>
      <c r="AD21" s="17"/>
      <c r="AE21" s="17"/>
      <c r="AF21" s="17"/>
      <c r="AG21" s="17"/>
      <c r="AH21" s="17"/>
      <c r="AI21" s="17"/>
      <c r="AJ21" s="22"/>
      <c r="AK21" s="17"/>
      <c r="AL21" s="17"/>
      <c r="AM21" s="17"/>
      <c r="AN21" s="17"/>
      <c r="AO21" s="17"/>
      <c r="AP21" s="17"/>
      <c r="AQ21" s="17"/>
      <c r="AR21" s="17"/>
      <c r="AS21" s="203"/>
      <c r="AT21" s="21" t="s">
        <v>168</v>
      </c>
      <c r="AU21" s="19" t="s">
        <v>168</v>
      </c>
      <c r="AV21" s="19" t="s">
        <v>168</v>
      </c>
      <c r="AW21" s="19" t="s">
        <v>168</v>
      </c>
      <c r="AX21" s="22" t="s">
        <v>6</v>
      </c>
      <c r="AY21" s="22" t="s">
        <v>6</v>
      </c>
      <c r="AZ21" s="170" t="s">
        <v>422</v>
      </c>
      <c r="BA21" s="170" t="s">
        <v>422</v>
      </c>
      <c r="BB21" s="170" t="s">
        <v>422</v>
      </c>
      <c r="BC21" s="22" t="s">
        <v>422</v>
      </c>
      <c r="BD21" s="170" t="s">
        <v>422</v>
      </c>
      <c r="BE21" s="20" t="s">
        <v>422</v>
      </c>
      <c r="BF21" s="881">
        <f>(COUNTIF(F21:W21,""))+(COUNTIF(AB21:AS21,""))</f>
        <v>34</v>
      </c>
      <c r="BG21" s="815"/>
      <c r="BH21" s="815"/>
      <c r="BI21" s="815">
        <f>COUNTIF(F21:BE21,":")</f>
        <v>8</v>
      </c>
      <c r="BJ21" s="815"/>
      <c r="BK21" s="815">
        <f>COUNTIF(F21:BE21,"о")</f>
        <v>2</v>
      </c>
      <c r="BL21" s="815"/>
      <c r="BM21" s="815"/>
      <c r="BN21" s="815">
        <f>COUNTIF(F21:BE21,"х")</f>
        <v>0</v>
      </c>
      <c r="BO21" s="815"/>
      <c r="BP21" s="815"/>
      <c r="BQ21" s="815">
        <f>COUNTIF(F21:BE21,"II")</f>
        <v>0</v>
      </c>
      <c r="BR21" s="815"/>
      <c r="BS21" s="815"/>
      <c r="BT21" s="815">
        <f>COUNTIF(F21:BE21,"//")</f>
        <v>0</v>
      </c>
      <c r="BU21" s="815"/>
      <c r="BV21" s="815"/>
      <c r="BW21" s="815">
        <f>COUNTIF(F21:BE21,".=")</f>
        <v>8</v>
      </c>
      <c r="BX21" s="815"/>
      <c r="BY21" s="815"/>
      <c r="BZ21" s="821">
        <f>SUM(BF21:BX21)</f>
        <v>52</v>
      </c>
      <c r="CA21" s="821"/>
      <c r="CB21" s="821"/>
      <c r="CC21" s="822"/>
    </row>
    <row r="22" spans="1:110" ht="19.5" customHeight="1" x14ac:dyDescent="0.25">
      <c r="A22" s="669">
        <v>2</v>
      </c>
      <c r="B22" s="625"/>
      <c r="C22" s="625"/>
      <c r="D22" s="625"/>
      <c r="E22" s="626"/>
      <c r="F22" s="24"/>
      <c r="G22" s="24"/>
      <c r="H22" s="24"/>
      <c r="I22" s="24"/>
      <c r="J22" s="24"/>
      <c r="K22" s="24"/>
      <c r="L22" s="24"/>
      <c r="M22" s="24"/>
      <c r="N22" s="192"/>
      <c r="O22" s="24"/>
      <c r="P22" s="24"/>
      <c r="Q22" s="24"/>
      <c r="R22" s="24"/>
      <c r="S22" s="24"/>
      <c r="T22" s="24"/>
      <c r="U22" s="24"/>
      <c r="V22" s="24"/>
      <c r="W22" s="26" t="s">
        <v>168</v>
      </c>
      <c r="X22" s="26" t="s">
        <v>168</v>
      </c>
      <c r="Y22" s="26" t="s">
        <v>168</v>
      </c>
      <c r="Z22" s="26" t="s">
        <v>168</v>
      </c>
      <c r="AA22" s="194" t="s">
        <v>422</v>
      </c>
      <c r="AB22" s="194" t="s">
        <v>422</v>
      </c>
      <c r="AC22" s="24"/>
      <c r="AD22" s="24"/>
      <c r="AE22" s="24"/>
      <c r="AF22" s="24"/>
      <c r="AG22" s="24"/>
      <c r="AH22" s="24"/>
      <c r="AI22" s="24"/>
      <c r="AJ22" s="29"/>
      <c r="AK22" s="24"/>
      <c r="AL22" s="24"/>
      <c r="AM22" s="24"/>
      <c r="AN22" s="24"/>
      <c r="AO22" s="24"/>
      <c r="AP22" s="24"/>
      <c r="AQ22" s="24"/>
      <c r="AR22" s="24"/>
      <c r="AS22" s="195"/>
      <c r="AT22" s="28" t="s">
        <v>168</v>
      </c>
      <c r="AU22" s="26" t="s">
        <v>168</v>
      </c>
      <c r="AV22" s="26" t="s">
        <v>168</v>
      </c>
      <c r="AW22" s="26" t="s">
        <v>168</v>
      </c>
      <c r="AX22" s="29" t="s">
        <v>7</v>
      </c>
      <c r="AY22" s="29" t="s">
        <v>7</v>
      </c>
      <c r="AZ22" s="29" t="s">
        <v>7</v>
      </c>
      <c r="BA22" s="29" t="s">
        <v>7</v>
      </c>
      <c r="BB22" s="194" t="s">
        <v>422</v>
      </c>
      <c r="BC22" s="29" t="s">
        <v>422</v>
      </c>
      <c r="BD22" s="194" t="s">
        <v>422</v>
      </c>
      <c r="BE22" s="204" t="s">
        <v>422</v>
      </c>
      <c r="BF22" s="880">
        <f>(COUNTIF(F22:W22,""))+(COUNTIF(AB22:AS22,""))</f>
        <v>34</v>
      </c>
      <c r="BG22" s="745"/>
      <c r="BH22" s="745"/>
      <c r="BI22" s="745">
        <f>COUNTIF(F22:BE22,":")</f>
        <v>8</v>
      </c>
      <c r="BJ22" s="745"/>
      <c r="BK22" s="745">
        <f>COUNTIF(F22:BE22,"о")</f>
        <v>0</v>
      </c>
      <c r="BL22" s="745"/>
      <c r="BM22" s="745"/>
      <c r="BN22" s="745">
        <f>COUNTIF(F22:BE22,"х")</f>
        <v>4</v>
      </c>
      <c r="BO22" s="745"/>
      <c r="BP22" s="745"/>
      <c r="BQ22" s="745">
        <f>COUNTIF(F22:BE22,"II")</f>
        <v>0</v>
      </c>
      <c r="BR22" s="745"/>
      <c r="BS22" s="745"/>
      <c r="BT22" s="745">
        <f>COUNTIF(F22:BE22,"//")</f>
        <v>0</v>
      </c>
      <c r="BU22" s="745"/>
      <c r="BV22" s="745"/>
      <c r="BW22" s="745">
        <f>COUNTIF(F22:BE22,".=")</f>
        <v>6</v>
      </c>
      <c r="BX22" s="745"/>
      <c r="BY22" s="745"/>
      <c r="BZ22" s="819">
        <f>SUM(BF22:BX22)</f>
        <v>52</v>
      </c>
      <c r="CA22" s="819"/>
      <c r="CB22" s="819"/>
      <c r="CC22" s="820"/>
    </row>
    <row r="23" spans="1:110" ht="19.5" customHeight="1" x14ac:dyDescent="0.25">
      <c r="A23" s="669">
        <v>3</v>
      </c>
      <c r="B23" s="625"/>
      <c r="C23" s="625"/>
      <c r="D23" s="625"/>
      <c r="E23" s="626"/>
      <c r="F23" s="24"/>
      <c r="G23" s="24"/>
      <c r="H23" s="29"/>
      <c r="I23" s="24"/>
      <c r="J23" s="24"/>
      <c r="K23" s="24"/>
      <c r="L23" s="24"/>
      <c r="M23" s="24"/>
      <c r="N23" s="192"/>
      <c r="O23" s="24"/>
      <c r="P23" s="24"/>
      <c r="Q23" s="24"/>
      <c r="R23" s="24"/>
      <c r="S23" s="24"/>
      <c r="T23" s="24"/>
      <c r="U23" s="24"/>
      <c r="V23" s="24"/>
      <c r="W23" s="26" t="s">
        <v>168</v>
      </c>
      <c r="X23" s="26" t="s">
        <v>168</v>
      </c>
      <c r="Y23" s="26" t="s">
        <v>168</v>
      </c>
      <c r="Z23" s="26" t="s">
        <v>168</v>
      </c>
      <c r="AA23" s="194" t="s">
        <v>422</v>
      </c>
      <c r="AB23" s="194" t="s">
        <v>422</v>
      </c>
      <c r="AC23" s="24"/>
      <c r="AD23" s="24"/>
      <c r="AE23" s="24"/>
      <c r="AF23" s="24"/>
      <c r="AG23" s="24"/>
      <c r="AH23" s="24"/>
      <c r="AI23" s="24"/>
      <c r="AJ23" s="29"/>
      <c r="AK23" s="24"/>
      <c r="AL23" s="24"/>
      <c r="AM23" s="24"/>
      <c r="AN23" s="24"/>
      <c r="AO23" s="24"/>
      <c r="AP23" s="24"/>
      <c r="AQ23" s="29"/>
      <c r="AR23" s="29"/>
      <c r="AS23" s="193"/>
      <c r="AT23" s="28" t="s">
        <v>168</v>
      </c>
      <c r="AU23" s="26" t="s">
        <v>168</v>
      </c>
      <c r="AV23" s="26" t="s">
        <v>168</v>
      </c>
      <c r="AW23" s="26" t="s">
        <v>168</v>
      </c>
      <c r="AX23" s="29" t="s">
        <v>7</v>
      </c>
      <c r="AY23" s="29" t="s">
        <v>7</v>
      </c>
      <c r="AZ23" s="29" t="s">
        <v>7</v>
      </c>
      <c r="BA23" s="29" t="s">
        <v>7</v>
      </c>
      <c r="BB23" s="194" t="s">
        <v>422</v>
      </c>
      <c r="BC23" s="29" t="s">
        <v>422</v>
      </c>
      <c r="BD23" s="194" t="s">
        <v>422</v>
      </c>
      <c r="BE23" s="204" t="s">
        <v>422</v>
      </c>
      <c r="BF23" s="880">
        <f>(COUNTIF(F23:W23,""))+(COUNTIF(AB23:AS23,""))</f>
        <v>34</v>
      </c>
      <c r="BG23" s="745"/>
      <c r="BH23" s="745"/>
      <c r="BI23" s="745">
        <f>COUNTIF(F23:BE23,":")</f>
        <v>8</v>
      </c>
      <c r="BJ23" s="745"/>
      <c r="BK23" s="745">
        <f>COUNTIF(F23:BE23,"о")</f>
        <v>0</v>
      </c>
      <c r="BL23" s="745"/>
      <c r="BM23" s="745"/>
      <c r="BN23" s="745">
        <f>COUNTIF(F23:BE23,"х")</f>
        <v>4</v>
      </c>
      <c r="BO23" s="745"/>
      <c r="BP23" s="745"/>
      <c r="BQ23" s="745">
        <f>COUNTIF(F23:BE23,"II")</f>
        <v>0</v>
      </c>
      <c r="BR23" s="745"/>
      <c r="BS23" s="745"/>
      <c r="BT23" s="745">
        <f>COUNTIF(F23:BE23,"//")</f>
        <v>0</v>
      </c>
      <c r="BU23" s="745"/>
      <c r="BV23" s="745"/>
      <c r="BW23" s="745">
        <f>COUNTIF(F23:BE23,".=")</f>
        <v>6</v>
      </c>
      <c r="BX23" s="745"/>
      <c r="BY23" s="745"/>
      <c r="BZ23" s="819">
        <f>SUM(BF23:BX23)</f>
        <v>52</v>
      </c>
      <c r="CA23" s="819"/>
      <c r="CB23" s="819"/>
      <c r="CC23" s="820"/>
    </row>
    <row r="24" spans="1:110" ht="19.5" customHeight="1" x14ac:dyDescent="0.25">
      <c r="A24" s="699">
        <v>4</v>
      </c>
      <c r="B24" s="697"/>
      <c r="C24" s="697"/>
      <c r="D24" s="697"/>
      <c r="E24" s="698"/>
      <c r="F24" s="196"/>
      <c r="G24" s="196"/>
      <c r="H24" s="197"/>
      <c r="I24" s="197"/>
      <c r="J24" s="197"/>
      <c r="K24" s="197"/>
      <c r="L24" s="197"/>
      <c r="M24" s="197"/>
      <c r="N24" s="198"/>
      <c r="O24" s="197"/>
      <c r="P24" s="197"/>
      <c r="Q24" s="197"/>
      <c r="R24" s="197"/>
      <c r="S24" s="197"/>
      <c r="T24" s="197"/>
      <c r="U24" s="197"/>
      <c r="V24" s="197"/>
      <c r="W24" s="199" t="s">
        <v>168</v>
      </c>
      <c r="X24" s="199" t="s">
        <v>168</v>
      </c>
      <c r="Y24" s="199" t="s">
        <v>168</v>
      </c>
      <c r="Z24" s="199" t="s">
        <v>168</v>
      </c>
      <c r="AA24" s="200" t="s">
        <v>422</v>
      </c>
      <c r="AB24" s="200" t="s">
        <v>422</v>
      </c>
      <c r="AC24" s="196"/>
      <c r="AD24" s="196"/>
      <c r="AE24" s="196"/>
      <c r="AF24" s="196"/>
      <c r="AG24" s="196"/>
      <c r="AH24" s="196"/>
      <c r="AI24" s="196"/>
      <c r="AJ24" s="196"/>
      <c r="AK24" s="196"/>
      <c r="AL24" s="199" t="s">
        <v>168</v>
      </c>
      <c r="AM24" s="196" t="s">
        <v>7</v>
      </c>
      <c r="AN24" s="196" t="s">
        <v>7</v>
      </c>
      <c r="AO24" s="196" t="s">
        <v>46</v>
      </c>
      <c r="AP24" s="196" t="s">
        <v>46</v>
      </c>
      <c r="AQ24" s="196" t="s">
        <v>46</v>
      </c>
      <c r="AR24" s="196" t="s">
        <v>46</v>
      </c>
      <c r="AS24" s="201" t="s">
        <v>46</v>
      </c>
      <c r="AT24" s="201" t="s">
        <v>46</v>
      </c>
      <c r="AU24" s="196" t="s">
        <v>8</v>
      </c>
      <c r="AV24" s="196" t="s">
        <v>8</v>
      </c>
      <c r="AW24" s="196"/>
      <c r="AX24" s="196"/>
      <c r="AY24" s="196"/>
      <c r="AZ24" s="196"/>
      <c r="BA24" s="196"/>
      <c r="BB24" s="200"/>
      <c r="BC24" s="200"/>
      <c r="BD24" s="200"/>
      <c r="BE24" s="205"/>
      <c r="BF24" s="882">
        <f>(COUNTIF(F24:W24,""))+(COUNTIF(AB24:AS24,""))</f>
        <v>26</v>
      </c>
      <c r="BG24" s="744"/>
      <c r="BH24" s="744"/>
      <c r="BI24" s="744">
        <f>COUNTIF(F24:BE24,":")</f>
        <v>5</v>
      </c>
      <c r="BJ24" s="744"/>
      <c r="BK24" s="744">
        <f>COUNTIF(F24:BE24,"о")</f>
        <v>0</v>
      </c>
      <c r="BL24" s="744"/>
      <c r="BM24" s="744"/>
      <c r="BN24" s="744">
        <f>COUNTIF(F24:BE24,"х")</f>
        <v>2</v>
      </c>
      <c r="BO24" s="744"/>
      <c r="BP24" s="744"/>
      <c r="BQ24" s="744">
        <f>COUNTIF(F24:BE24,"/")</f>
        <v>6</v>
      </c>
      <c r="BR24" s="744"/>
      <c r="BS24" s="744"/>
      <c r="BT24" s="744">
        <f>COUNTIF(F24:BE24,"//")</f>
        <v>2</v>
      </c>
      <c r="BU24" s="744"/>
      <c r="BV24" s="744"/>
      <c r="BW24" s="744">
        <f>COUNTIF(F24:BE24,".=")</f>
        <v>2</v>
      </c>
      <c r="BX24" s="744"/>
      <c r="BY24" s="744"/>
      <c r="BZ24" s="817">
        <f>SUM(BF24:BX24)</f>
        <v>43</v>
      </c>
      <c r="CA24" s="817"/>
      <c r="CB24" s="817"/>
      <c r="CC24" s="818"/>
    </row>
    <row r="25" spans="1:110" ht="19.5" customHeight="1" x14ac:dyDescent="0.3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12"/>
      <c r="AS25" s="12"/>
      <c r="AT25" s="6"/>
      <c r="AU25" s="6"/>
      <c r="AV25" s="6"/>
      <c r="AW25" s="6"/>
      <c r="AX25" s="6"/>
      <c r="AY25" s="6"/>
      <c r="AZ25" s="6"/>
      <c r="BA25" s="6"/>
      <c r="BC25" s="6" t="s">
        <v>95</v>
      </c>
      <c r="BE25" s="206"/>
      <c r="BF25" s="879">
        <f>SUM(BF21:BG24)</f>
        <v>128</v>
      </c>
      <c r="BG25" s="879"/>
      <c r="BH25" s="816"/>
      <c r="BI25" s="743">
        <f>SUM(BI21:BI24)</f>
        <v>29</v>
      </c>
      <c r="BJ25" s="743"/>
      <c r="BK25" s="743">
        <f>SUM(BK21:BL24)</f>
        <v>2</v>
      </c>
      <c r="BL25" s="743"/>
      <c r="BM25" s="743"/>
      <c r="BN25" s="816">
        <f>SUM(BN21:BO24)</f>
        <v>10</v>
      </c>
      <c r="BO25" s="743"/>
      <c r="BP25" s="743"/>
      <c r="BQ25" s="884">
        <f>SUM(BQ21:BR24)</f>
        <v>6</v>
      </c>
      <c r="BR25" s="884"/>
      <c r="BS25" s="884"/>
      <c r="BT25" s="743">
        <f>SUM(BT21:BU24)</f>
        <v>2</v>
      </c>
      <c r="BU25" s="743"/>
      <c r="BV25" s="743"/>
      <c r="BW25" s="743">
        <f>SUM(BW21:BX24)</f>
        <v>22</v>
      </c>
      <c r="BX25" s="743"/>
      <c r="BY25" s="743"/>
      <c r="BZ25" s="743">
        <f>SUM(BZ21:CA24)</f>
        <v>199</v>
      </c>
      <c r="CA25" s="743"/>
      <c r="CB25" s="743"/>
      <c r="CC25" s="743"/>
    </row>
    <row r="26" spans="1:110" ht="19.5" customHeight="1" x14ac:dyDescent="0.25">
      <c r="B26" s="84" t="s">
        <v>9</v>
      </c>
      <c r="F26" s="85"/>
      <c r="G26" s="84"/>
      <c r="H26" s="88"/>
      <c r="I26" s="84" t="s">
        <v>56</v>
      </c>
      <c r="J26" s="84"/>
      <c r="N26" s="85"/>
      <c r="O26" s="84"/>
      <c r="P26" s="84"/>
      <c r="Q26" s="84"/>
      <c r="R26" s="84"/>
      <c r="S26" s="84"/>
      <c r="T26" s="84"/>
      <c r="U26" s="84"/>
      <c r="V26" s="85"/>
      <c r="W26" s="141" t="s">
        <v>6</v>
      </c>
      <c r="X26" s="84" t="s">
        <v>58</v>
      </c>
      <c r="Y26" s="84"/>
      <c r="AA26" s="84"/>
      <c r="AB26" s="84"/>
      <c r="AC26" s="84"/>
      <c r="AD26" s="84"/>
      <c r="AE26" s="84"/>
      <c r="AF26" s="84"/>
      <c r="AG26" s="141" t="s">
        <v>168</v>
      </c>
      <c r="AH26" s="86" t="s">
        <v>57</v>
      </c>
      <c r="AI26" s="84"/>
      <c r="AJ26" s="84"/>
      <c r="AK26" s="84"/>
      <c r="AL26" s="84"/>
      <c r="AM26" s="84"/>
      <c r="AN26" s="84"/>
      <c r="AO26" s="85"/>
      <c r="AP26" s="85"/>
      <c r="AQ26" s="85"/>
      <c r="AS26" s="89" t="s">
        <v>46</v>
      </c>
      <c r="AT26" s="90" t="s">
        <v>60</v>
      </c>
      <c r="AU26" s="85"/>
      <c r="AV26" s="85"/>
      <c r="AW26" s="85"/>
      <c r="BB26" s="6"/>
      <c r="BC26" s="6"/>
      <c r="BD26" s="6"/>
      <c r="BT26" s="8"/>
      <c r="BU26" s="7"/>
      <c r="BV26" s="7"/>
      <c r="BW26" s="7"/>
      <c r="BX26" s="7"/>
      <c r="BY26" s="7"/>
      <c r="BZ26" s="6"/>
      <c r="CA26" s="6"/>
      <c r="CB26" s="6"/>
      <c r="CC26" s="3"/>
    </row>
    <row r="27" spans="1:110" ht="19.5" customHeight="1" x14ac:dyDescent="0.25">
      <c r="D27" s="6"/>
      <c r="E27" s="84"/>
      <c r="F27" s="84"/>
      <c r="G27" s="84"/>
      <c r="H27" s="141" t="s">
        <v>7</v>
      </c>
      <c r="I27" s="84" t="s">
        <v>59</v>
      </c>
      <c r="J27" s="84"/>
      <c r="N27" s="85"/>
      <c r="O27" s="84"/>
      <c r="P27" s="84"/>
      <c r="Q27" s="84"/>
      <c r="R27" s="84"/>
      <c r="S27" s="84"/>
      <c r="T27" s="84"/>
      <c r="U27" s="84"/>
      <c r="V27" s="84"/>
      <c r="W27" s="141" t="s">
        <v>5</v>
      </c>
      <c r="X27" s="90" t="s">
        <v>61</v>
      </c>
      <c r="Y27" s="90"/>
      <c r="AA27" s="84"/>
      <c r="AB27" s="84"/>
      <c r="AC27" s="84"/>
      <c r="AD27" s="84"/>
      <c r="AE27" s="84"/>
      <c r="AF27" s="84"/>
      <c r="AG27" s="141" t="s">
        <v>8</v>
      </c>
      <c r="AH27" s="84" t="s">
        <v>173</v>
      </c>
      <c r="AI27" s="85"/>
      <c r="AJ27" s="85"/>
      <c r="AK27" s="85"/>
      <c r="AL27" s="85"/>
      <c r="AM27" s="85"/>
      <c r="AN27" s="85"/>
      <c r="AO27" s="85"/>
      <c r="AP27" s="85"/>
      <c r="AQ27" s="85"/>
      <c r="AR27" s="90"/>
      <c r="AS27" s="136"/>
      <c r="AT27" s="84"/>
      <c r="AU27" s="84"/>
      <c r="AV27" s="84"/>
      <c r="AW27" s="84"/>
      <c r="AX27" s="6"/>
      <c r="AY27" s="6"/>
      <c r="AZ27" s="30"/>
      <c r="BB27" s="6"/>
      <c r="BC27" s="31"/>
      <c r="BD27" s="6"/>
      <c r="BF27" s="31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7"/>
      <c r="BU27" s="7"/>
      <c r="BV27" s="7"/>
      <c r="BW27" s="7"/>
      <c r="BX27" s="7"/>
      <c r="BY27" s="7"/>
      <c r="BZ27" s="6"/>
      <c r="CA27" s="6"/>
      <c r="CB27" s="6"/>
      <c r="CC27" s="3"/>
    </row>
    <row r="28" spans="1:110" ht="19.5" customHeight="1" x14ac:dyDescent="0.25">
      <c r="D28" s="6"/>
      <c r="E28" s="84"/>
      <c r="F28" s="84"/>
      <c r="G28" s="84"/>
      <c r="H28" s="188"/>
      <c r="I28" s="84"/>
      <c r="J28" s="84"/>
      <c r="N28" s="85"/>
      <c r="O28" s="84"/>
      <c r="P28" s="84"/>
      <c r="Q28" s="84"/>
      <c r="R28" s="84"/>
      <c r="S28" s="84"/>
      <c r="T28" s="84"/>
      <c r="U28" s="84"/>
      <c r="V28" s="84"/>
      <c r="W28" s="188"/>
      <c r="X28" s="90"/>
      <c r="Y28" s="90"/>
      <c r="AA28" s="84"/>
      <c r="AB28" s="84"/>
      <c r="AC28" s="84"/>
      <c r="AD28" s="84"/>
      <c r="AE28" s="84"/>
      <c r="AF28" s="84"/>
      <c r="AG28" s="188"/>
      <c r="AH28" s="84"/>
      <c r="AI28" s="85"/>
      <c r="AJ28" s="85"/>
      <c r="AK28" s="85"/>
      <c r="AL28" s="85"/>
      <c r="AM28" s="85"/>
      <c r="AN28" s="85"/>
      <c r="AO28" s="85"/>
      <c r="AP28" s="85"/>
      <c r="AQ28" s="85"/>
      <c r="AR28" s="90"/>
      <c r="AS28" s="136"/>
      <c r="AT28" s="84"/>
      <c r="AU28" s="84"/>
      <c r="AV28" s="84"/>
      <c r="AW28" s="84"/>
      <c r="AX28" s="6"/>
      <c r="AY28" s="6"/>
      <c r="AZ28" s="30"/>
      <c r="BB28" s="6"/>
      <c r="BC28" s="31"/>
      <c r="BD28" s="6"/>
      <c r="BF28" s="31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7"/>
      <c r="BU28" s="7"/>
      <c r="BV28" s="7"/>
      <c r="BW28" s="7"/>
      <c r="BX28" s="7"/>
      <c r="BY28" s="7"/>
      <c r="BZ28" s="6"/>
      <c r="CA28" s="6"/>
      <c r="CB28" s="6"/>
      <c r="CC28" s="3"/>
    </row>
    <row r="29" spans="1:110" ht="19.5" customHeight="1" x14ac:dyDescent="0.25">
      <c r="D29" s="6"/>
      <c r="E29" s="84"/>
      <c r="F29" s="84"/>
      <c r="G29" s="84"/>
      <c r="H29" s="188"/>
      <c r="I29" s="84"/>
      <c r="J29" s="84"/>
      <c r="N29" s="85"/>
      <c r="O29" s="84"/>
      <c r="P29" s="84"/>
      <c r="Q29" s="84"/>
      <c r="R29" s="84"/>
      <c r="S29" s="84"/>
      <c r="T29" s="84"/>
      <c r="U29" s="84"/>
      <c r="V29" s="84"/>
      <c r="W29" s="188"/>
      <c r="X29" s="90"/>
      <c r="Y29" s="90"/>
      <c r="AA29" s="84"/>
      <c r="AB29" s="84"/>
      <c r="AC29" s="84"/>
      <c r="AD29" s="84"/>
      <c r="AE29" s="84"/>
      <c r="AF29" s="84"/>
      <c r="AG29" s="188"/>
      <c r="AH29" s="84"/>
      <c r="AI29" s="85"/>
      <c r="AJ29" s="85"/>
      <c r="AK29" s="85"/>
      <c r="AL29" s="85"/>
      <c r="AM29" s="85"/>
      <c r="AN29" s="85"/>
      <c r="AO29" s="85"/>
      <c r="AP29" s="85"/>
      <c r="AQ29" s="85"/>
      <c r="AR29" s="90"/>
      <c r="AS29" s="136"/>
      <c r="AT29" s="84"/>
      <c r="AU29" s="84"/>
      <c r="AV29" s="84"/>
      <c r="AW29" s="84"/>
      <c r="AX29" s="6"/>
      <c r="AY29" s="6"/>
      <c r="AZ29" s="30"/>
      <c r="BB29" s="6"/>
      <c r="BC29" s="31"/>
      <c r="BD29" s="6"/>
      <c r="BF29" s="31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7"/>
      <c r="BU29" s="7"/>
      <c r="BV29" s="7"/>
      <c r="BW29" s="7"/>
      <c r="BX29" s="7"/>
      <c r="BY29" s="7"/>
      <c r="BZ29" s="6"/>
      <c r="CA29" s="6"/>
      <c r="CB29" s="6"/>
      <c r="CC29" s="3"/>
    </row>
    <row r="30" spans="1:110" ht="19.5" customHeight="1" x14ac:dyDescent="0.25">
      <c r="D30" s="6"/>
      <c r="E30" s="84"/>
      <c r="F30" s="84"/>
      <c r="G30" s="84"/>
      <c r="H30" s="142"/>
      <c r="I30" s="84"/>
      <c r="J30" s="84"/>
      <c r="N30" s="85"/>
      <c r="O30" s="84"/>
      <c r="P30" s="84"/>
      <c r="Q30" s="84"/>
      <c r="R30" s="84"/>
      <c r="S30" s="84"/>
      <c r="T30" s="84"/>
      <c r="U30" s="84"/>
      <c r="V30" s="84"/>
      <c r="W30" s="142"/>
      <c r="X30" s="90"/>
      <c r="Y30" s="90"/>
      <c r="AA30" s="84"/>
      <c r="AB30" s="84"/>
      <c r="AC30" s="84"/>
      <c r="AD30" s="84"/>
      <c r="AE30" s="84"/>
      <c r="AF30" s="84"/>
      <c r="AG30" s="142"/>
      <c r="AH30" s="84"/>
      <c r="AI30" s="85"/>
      <c r="AJ30" s="85"/>
      <c r="AK30" s="85"/>
      <c r="AL30" s="85"/>
      <c r="AM30" s="85"/>
      <c r="AN30" s="85"/>
      <c r="AO30" s="85"/>
      <c r="AP30" s="85"/>
      <c r="AQ30" s="85"/>
      <c r="AR30" s="90"/>
      <c r="AS30" s="136"/>
      <c r="AT30" s="84"/>
      <c r="AU30" s="84"/>
      <c r="AV30" s="84"/>
      <c r="AW30" s="84"/>
      <c r="AX30" s="6"/>
      <c r="AY30" s="6"/>
      <c r="AZ30" s="30"/>
      <c r="BB30" s="6"/>
      <c r="BC30" s="31"/>
      <c r="BD30" s="6"/>
      <c r="BF30" s="31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7"/>
      <c r="BU30" s="7"/>
      <c r="BV30" s="7"/>
      <c r="BW30" s="7"/>
      <c r="BX30" s="7"/>
      <c r="BY30" s="7"/>
      <c r="BZ30" s="6"/>
      <c r="CA30" s="6"/>
      <c r="CB30" s="6"/>
      <c r="CC30" s="3"/>
    </row>
    <row r="31" spans="1:110" ht="19.5" customHeight="1" x14ac:dyDescent="0.35">
      <c r="C31" s="6"/>
      <c r="D31" s="6"/>
      <c r="E31" s="6"/>
      <c r="F31" s="6"/>
      <c r="G31" s="84"/>
      <c r="H31" s="84"/>
      <c r="I31" s="84"/>
      <c r="J31" s="142"/>
      <c r="K31" s="84"/>
      <c r="L31" s="84"/>
      <c r="M31" s="85"/>
      <c r="N31" s="84"/>
      <c r="O31" s="84"/>
      <c r="P31" s="84"/>
      <c r="Q31" s="84"/>
      <c r="R31" s="84"/>
      <c r="S31" s="84"/>
      <c r="T31" s="84"/>
      <c r="U31" s="84"/>
      <c r="V31" s="85"/>
      <c r="W31" s="142"/>
      <c r="X31" s="90"/>
      <c r="Y31" s="90"/>
      <c r="Z31" s="84"/>
      <c r="AA31" s="84"/>
      <c r="AB31" s="84"/>
      <c r="AC31" s="84"/>
      <c r="AD31" s="84"/>
      <c r="AE31" s="84"/>
      <c r="AF31" s="142"/>
      <c r="AG31" s="84"/>
      <c r="AH31" s="85"/>
      <c r="AI31" s="85"/>
      <c r="AJ31" s="85"/>
      <c r="AK31" s="85"/>
      <c r="AL31" s="85"/>
      <c r="AM31" s="85"/>
      <c r="AN31" s="439" t="s">
        <v>162</v>
      </c>
      <c r="AO31" s="85"/>
      <c r="AP31" s="84"/>
      <c r="AQ31" s="84"/>
      <c r="AR31" s="84"/>
      <c r="AS31" s="84"/>
      <c r="AT31" s="84"/>
      <c r="AU31" s="84"/>
      <c r="AV31" s="90"/>
      <c r="AW31" s="90"/>
      <c r="AX31" s="84"/>
      <c r="AY31" s="91"/>
      <c r="BA31" s="6"/>
      <c r="BB31" s="6"/>
      <c r="BC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9"/>
      <c r="BY31" s="9"/>
      <c r="BZ31" s="9"/>
      <c r="CA31" s="9"/>
      <c r="CG31" s="11"/>
      <c r="CH31" s="11"/>
      <c r="CI31" s="11"/>
      <c r="CJ31" s="11"/>
      <c r="CK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</row>
    <row r="32" spans="1:110" ht="19.5" customHeight="1" x14ac:dyDescent="0.25">
      <c r="A32" s="903" t="s">
        <v>37</v>
      </c>
      <c r="B32" s="904"/>
      <c r="C32" s="906" t="s">
        <v>466</v>
      </c>
      <c r="D32" s="907"/>
      <c r="E32" s="907"/>
      <c r="F32" s="907"/>
      <c r="G32" s="907"/>
      <c r="H32" s="907"/>
      <c r="I32" s="907"/>
      <c r="J32" s="907"/>
      <c r="K32" s="907"/>
      <c r="L32" s="907"/>
      <c r="M32" s="907"/>
      <c r="N32" s="907"/>
      <c r="O32" s="907"/>
      <c r="P32" s="907"/>
      <c r="Q32" s="907"/>
      <c r="R32" s="907"/>
      <c r="S32" s="907"/>
      <c r="T32" s="907"/>
      <c r="U32" s="907"/>
      <c r="V32" s="907"/>
      <c r="W32" s="907"/>
      <c r="X32" s="907"/>
      <c r="Y32" s="907"/>
      <c r="Z32" s="907"/>
      <c r="AA32" s="907"/>
      <c r="AB32" s="908"/>
      <c r="AC32" s="5"/>
      <c r="AD32" s="5"/>
      <c r="AE32" s="95" t="s">
        <v>208</v>
      </c>
      <c r="AF32" s="5"/>
      <c r="AG32" s="207"/>
      <c r="AH32" s="5"/>
      <c r="AI32" s="5"/>
      <c r="AJ32" s="5"/>
      <c r="AK32" s="5"/>
      <c r="AL32" s="95"/>
      <c r="AM32" s="95"/>
      <c r="AN32" s="95"/>
      <c r="AO32" s="95"/>
      <c r="AP32" s="95"/>
      <c r="AQ32" s="95"/>
      <c r="AR32" s="210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 t="s">
        <v>45</v>
      </c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  <c r="BV32" s="95"/>
      <c r="BW32" s="95"/>
      <c r="BX32" s="210"/>
      <c r="BY32" s="825" t="s">
        <v>153</v>
      </c>
      <c r="BZ32" s="826"/>
      <c r="CA32" s="831" t="s">
        <v>211</v>
      </c>
      <c r="CB32" s="832"/>
      <c r="CC32" s="832"/>
      <c r="CD32" s="10"/>
      <c r="CE32" s="10"/>
      <c r="CF32" s="10"/>
      <c r="CG32" s="10"/>
      <c r="CH32" s="10"/>
      <c r="CI32" s="10"/>
      <c r="CJ32" s="10"/>
      <c r="CK32" s="32"/>
      <c r="CL32" s="5"/>
      <c r="CM32" s="5"/>
      <c r="CN32" s="5"/>
      <c r="CO32" s="5"/>
      <c r="CP32" s="5"/>
      <c r="CQ32" s="5"/>
      <c r="CR32" s="23"/>
      <c r="CS32" s="11"/>
      <c r="CT32" s="11"/>
      <c r="CU32" s="11"/>
      <c r="CV32" s="11"/>
      <c r="CW32" s="11"/>
      <c r="CX32" s="11"/>
      <c r="CY32" s="11"/>
      <c r="CZ32" s="11"/>
    </row>
    <row r="33" spans="1:104" ht="19.5" customHeight="1" x14ac:dyDescent="0.25">
      <c r="A33" s="866"/>
      <c r="B33" s="885"/>
      <c r="C33" s="909"/>
      <c r="D33" s="910"/>
      <c r="E33" s="910"/>
      <c r="F33" s="910"/>
      <c r="G33" s="910"/>
      <c r="H33" s="910"/>
      <c r="I33" s="910"/>
      <c r="J33" s="910"/>
      <c r="K33" s="910"/>
      <c r="L33" s="910"/>
      <c r="M33" s="910"/>
      <c r="N33" s="910"/>
      <c r="O33" s="910"/>
      <c r="P33" s="910"/>
      <c r="Q33" s="910"/>
      <c r="R33" s="910"/>
      <c r="S33" s="910"/>
      <c r="T33" s="910"/>
      <c r="U33" s="910"/>
      <c r="V33" s="910"/>
      <c r="W33" s="910"/>
      <c r="X33" s="910"/>
      <c r="Y33" s="910"/>
      <c r="Z33" s="910"/>
      <c r="AA33" s="910"/>
      <c r="AB33" s="911"/>
      <c r="AC33" s="760" t="s">
        <v>119</v>
      </c>
      <c r="AD33" s="734"/>
      <c r="AE33" s="760" t="s">
        <v>120</v>
      </c>
      <c r="AF33" s="734"/>
      <c r="AG33" s="760" t="s">
        <v>10</v>
      </c>
      <c r="AH33" s="734"/>
      <c r="AI33" s="763" t="s">
        <v>122</v>
      </c>
      <c r="AJ33" s="764"/>
      <c r="AK33" s="727" t="s">
        <v>209</v>
      </c>
      <c r="AL33" s="728"/>
      <c r="AM33" s="728"/>
      <c r="AN33" s="728"/>
      <c r="AO33" s="728"/>
      <c r="AP33" s="728"/>
      <c r="AQ33" s="728"/>
      <c r="AR33" s="729"/>
      <c r="AS33" s="727" t="s">
        <v>41</v>
      </c>
      <c r="AT33" s="728"/>
      <c r="AU33" s="728"/>
      <c r="AV33" s="728"/>
      <c r="AW33" s="728"/>
      <c r="AX33" s="728"/>
      <c r="AY33" s="728"/>
      <c r="AZ33" s="729"/>
      <c r="BA33" s="727" t="s">
        <v>42</v>
      </c>
      <c r="BB33" s="728"/>
      <c r="BC33" s="728"/>
      <c r="BD33" s="728"/>
      <c r="BE33" s="728"/>
      <c r="BF33" s="728"/>
      <c r="BG33" s="728"/>
      <c r="BH33" s="729"/>
      <c r="BI33" s="727" t="s">
        <v>43</v>
      </c>
      <c r="BJ33" s="728"/>
      <c r="BK33" s="728"/>
      <c r="BL33" s="728"/>
      <c r="BM33" s="728"/>
      <c r="BN33" s="728"/>
      <c r="BO33" s="728"/>
      <c r="BP33" s="729"/>
      <c r="BQ33" s="727" t="s">
        <v>44</v>
      </c>
      <c r="BR33" s="728"/>
      <c r="BS33" s="728"/>
      <c r="BT33" s="728"/>
      <c r="BU33" s="728"/>
      <c r="BV33" s="728"/>
      <c r="BW33" s="728"/>
      <c r="BX33" s="729"/>
      <c r="BY33" s="827"/>
      <c r="BZ33" s="828"/>
      <c r="CA33" s="833"/>
      <c r="CB33" s="834"/>
      <c r="CC33" s="834"/>
      <c r="CD33" s="10"/>
      <c r="CE33" s="10"/>
      <c r="CF33" s="10"/>
      <c r="CG33" s="10"/>
      <c r="CH33" s="10"/>
      <c r="CI33" s="10"/>
      <c r="CJ33" s="10"/>
      <c r="CS33" s="11"/>
      <c r="CT33" s="11"/>
      <c r="CU33" s="11"/>
      <c r="CV33" s="11"/>
      <c r="CW33" s="11"/>
      <c r="CX33" s="11"/>
      <c r="CY33" s="11"/>
      <c r="CZ33" s="11"/>
    </row>
    <row r="34" spans="1:104" ht="19.5" customHeight="1" x14ac:dyDescent="0.25">
      <c r="A34" s="866"/>
      <c r="B34" s="885"/>
      <c r="C34" s="909"/>
      <c r="D34" s="910"/>
      <c r="E34" s="910"/>
      <c r="F34" s="910"/>
      <c r="G34" s="910"/>
      <c r="H34" s="910"/>
      <c r="I34" s="910"/>
      <c r="J34" s="910"/>
      <c r="K34" s="910"/>
      <c r="L34" s="910"/>
      <c r="M34" s="910"/>
      <c r="N34" s="910"/>
      <c r="O34" s="910"/>
      <c r="P34" s="910"/>
      <c r="Q34" s="910"/>
      <c r="R34" s="910"/>
      <c r="S34" s="910"/>
      <c r="T34" s="910"/>
      <c r="U34" s="910"/>
      <c r="V34" s="910"/>
      <c r="W34" s="910"/>
      <c r="X34" s="910"/>
      <c r="Y34" s="910"/>
      <c r="Z34" s="910"/>
      <c r="AA34" s="910"/>
      <c r="AB34" s="911"/>
      <c r="AC34" s="761"/>
      <c r="AD34" s="735"/>
      <c r="AE34" s="761"/>
      <c r="AF34" s="735"/>
      <c r="AG34" s="761"/>
      <c r="AH34" s="735"/>
      <c r="AI34" s="765"/>
      <c r="AJ34" s="766"/>
      <c r="AK34" s="760" t="s">
        <v>38</v>
      </c>
      <c r="AL34" s="734"/>
      <c r="AM34" s="760" t="s">
        <v>39</v>
      </c>
      <c r="AN34" s="734"/>
      <c r="AO34" s="760" t="s">
        <v>40</v>
      </c>
      <c r="AP34" s="734"/>
      <c r="AQ34" s="760" t="s">
        <v>207</v>
      </c>
      <c r="AR34" s="734"/>
      <c r="AS34" s="731" t="s">
        <v>195</v>
      </c>
      <c r="AT34" s="731"/>
      <c r="AU34" s="731"/>
      <c r="AV34" s="732"/>
      <c r="AW34" s="731" t="s">
        <v>202</v>
      </c>
      <c r="AX34" s="731"/>
      <c r="AY34" s="731"/>
      <c r="AZ34" s="732"/>
      <c r="BA34" s="731" t="s">
        <v>201</v>
      </c>
      <c r="BB34" s="731"/>
      <c r="BC34" s="731"/>
      <c r="BD34" s="732"/>
      <c r="BE34" s="731" t="s">
        <v>200</v>
      </c>
      <c r="BF34" s="731"/>
      <c r="BG34" s="731"/>
      <c r="BH34" s="732"/>
      <c r="BI34" s="731" t="s">
        <v>199</v>
      </c>
      <c r="BJ34" s="731"/>
      <c r="BK34" s="731"/>
      <c r="BL34" s="732"/>
      <c r="BM34" s="731" t="s">
        <v>198</v>
      </c>
      <c r="BN34" s="731"/>
      <c r="BO34" s="731"/>
      <c r="BP34" s="732"/>
      <c r="BQ34" s="731" t="s">
        <v>197</v>
      </c>
      <c r="BR34" s="731"/>
      <c r="BS34" s="731"/>
      <c r="BT34" s="732"/>
      <c r="BU34" s="731" t="s">
        <v>196</v>
      </c>
      <c r="BV34" s="731"/>
      <c r="BW34" s="731"/>
      <c r="BX34" s="732"/>
      <c r="BY34" s="827"/>
      <c r="BZ34" s="828"/>
      <c r="CA34" s="833"/>
      <c r="CB34" s="834"/>
      <c r="CC34" s="834"/>
      <c r="CD34" s="10"/>
      <c r="CE34" s="10"/>
      <c r="CF34" s="10"/>
      <c r="CG34" s="10"/>
      <c r="CH34" s="10"/>
      <c r="CI34" s="10"/>
      <c r="CJ34" s="10"/>
      <c r="CK34" s="35"/>
      <c r="CL34" s="34"/>
      <c r="CM34" s="33"/>
      <c r="CN34" s="34"/>
      <c r="CO34" s="563"/>
      <c r="CP34" s="564"/>
      <c r="CQ34" s="35"/>
      <c r="CR34" s="34"/>
      <c r="CS34" s="11"/>
      <c r="CT34" s="11"/>
      <c r="CU34" s="11"/>
      <c r="CV34" s="11"/>
      <c r="CW34" s="11"/>
      <c r="CX34" s="11"/>
      <c r="CY34" s="11"/>
      <c r="CZ34" s="11"/>
    </row>
    <row r="35" spans="1:104" ht="19.5" customHeight="1" x14ac:dyDescent="0.25">
      <c r="A35" s="866"/>
      <c r="B35" s="885"/>
      <c r="C35" s="909"/>
      <c r="D35" s="910"/>
      <c r="E35" s="910"/>
      <c r="F35" s="910"/>
      <c r="G35" s="910"/>
      <c r="H35" s="910"/>
      <c r="I35" s="910"/>
      <c r="J35" s="910"/>
      <c r="K35" s="910"/>
      <c r="L35" s="910"/>
      <c r="M35" s="910"/>
      <c r="N35" s="910"/>
      <c r="O35" s="910"/>
      <c r="P35" s="910"/>
      <c r="Q35" s="910"/>
      <c r="R35" s="910"/>
      <c r="S35" s="910"/>
      <c r="T35" s="910"/>
      <c r="U35" s="910"/>
      <c r="V35" s="910"/>
      <c r="W35" s="910"/>
      <c r="X35" s="910"/>
      <c r="Y35" s="910"/>
      <c r="Z35" s="910"/>
      <c r="AA35" s="910"/>
      <c r="AB35" s="911"/>
      <c r="AC35" s="761"/>
      <c r="AD35" s="735"/>
      <c r="AE35" s="761"/>
      <c r="AF35" s="735"/>
      <c r="AG35" s="761"/>
      <c r="AH35" s="735"/>
      <c r="AI35" s="765"/>
      <c r="AJ35" s="766"/>
      <c r="AK35" s="761"/>
      <c r="AL35" s="735"/>
      <c r="AM35" s="761"/>
      <c r="AN35" s="735"/>
      <c r="AO35" s="761"/>
      <c r="AP35" s="735"/>
      <c r="AQ35" s="761"/>
      <c r="AR35" s="735"/>
      <c r="AS35" s="824">
        <v>17</v>
      </c>
      <c r="AT35" s="824"/>
      <c r="AU35" s="92" t="s">
        <v>204</v>
      </c>
      <c r="AV35" s="93"/>
      <c r="AW35" s="823">
        <v>17</v>
      </c>
      <c r="AX35" s="824"/>
      <c r="AY35" s="92" t="s">
        <v>204</v>
      </c>
      <c r="AZ35" s="93"/>
      <c r="BA35" s="823">
        <v>17</v>
      </c>
      <c r="BB35" s="824"/>
      <c r="BC35" s="92" t="s">
        <v>204</v>
      </c>
      <c r="BD35" s="93"/>
      <c r="BE35" s="823">
        <v>17</v>
      </c>
      <c r="BF35" s="824"/>
      <c r="BG35" s="92" t="s">
        <v>204</v>
      </c>
      <c r="BH35" s="93"/>
      <c r="BI35" s="823">
        <v>17</v>
      </c>
      <c r="BJ35" s="824"/>
      <c r="BK35" s="92" t="s">
        <v>204</v>
      </c>
      <c r="BL35" s="93"/>
      <c r="BM35" s="823">
        <v>17</v>
      </c>
      <c r="BN35" s="824"/>
      <c r="BO35" s="92" t="s">
        <v>204</v>
      </c>
      <c r="BP35" s="93"/>
      <c r="BQ35" s="823">
        <v>17</v>
      </c>
      <c r="BR35" s="824"/>
      <c r="BS35" s="92" t="s">
        <v>204</v>
      </c>
      <c r="BT35" s="93"/>
      <c r="BU35" s="823">
        <v>9</v>
      </c>
      <c r="BV35" s="824"/>
      <c r="BW35" s="92" t="s">
        <v>204</v>
      </c>
      <c r="BX35" s="93"/>
      <c r="BY35" s="827"/>
      <c r="BZ35" s="828"/>
      <c r="CA35" s="833"/>
      <c r="CB35" s="834"/>
      <c r="CC35" s="834"/>
      <c r="CD35" s="10"/>
      <c r="CE35" s="10"/>
      <c r="CF35" s="10"/>
      <c r="CG35" s="10"/>
      <c r="CH35" s="10"/>
      <c r="CI35" s="10"/>
      <c r="CJ35" s="10"/>
      <c r="CK35" s="35"/>
      <c r="CL35" s="34"/>
      <c r="CM35" s="33"/>
      <c r="CN35" s="34"/>
      <c r="CO35" s="563"/>
      <c r="CP35" s="564"/>
      <c r="CQ35" s="35"/>
      <c r="CR35" s="34"/>
      <c r="CS35" s="11"/>
      <c r="CT35" s="11"/>
      <c r="CU35" s="11"/>
      <c r="CV35" s="11"/>
      <c r="CW35" s="11"/>
      <c r="CX35" s="11"/>
      <c r="CY35" s="11"/>
      <c r="CZ35" s="11"/>
    </row>
    <row r="36" spans="1:104" ht="19.5" customHeight="1" x14ac:dyDescent="0.25">
      <c r="A36" s="866"/>
      <c r="B36" s="885"/>
      <c r="C36" s="909"/>
      <c r="D36" s="910"/>
      <c r="E36" s="910"/>
      <c r="F36" s="910"/>
      <c r="G36" s="910"/>
      <c r="H36" s="910"/>
      <c r="I36" s="910"/>
      <c r="J36" s="910"/>
      <c r="K36" s="910"/>
      <c r="L36" s="910"/>
      <c r="M36" s="910"/>
      <c r="N36" s="910"/>
      <c r="O36" s="910"/>
      <c r="P36" s="910"/>
      <c r="Q36" s="910"/>
      <c r="R36" s="910"/>
      <c r="S36" s="910"/>
      <c r="T36" s="910"/>
      <c r="U36" s="910"/>
      <c r="V36" s="910"/>
      <c r="W36" s="910"/>
      <c r="X36" s="910"/>
      <c r="Y36" s="910"/>
      <c r="Z36" s="910"/>
      <c r="AA36" s="910"/>
      <c r="AB36" s="911"/>
      <c r="AC36" s="761"/>
      <c r="AD36" s="735"/>
      <c r="AE36" s="761"/>
      <c r="AF36" s="735"/>
      <c r="AG36" s="761"/>
      <c r="AH36" s="735"/>
      <c r="AI36" s="765"/>
      <c r="AJ36" s="766"/>
      <c r="AK36" s="761"/>
      <c r="AL36" s="735"/>
      <c r="AM36" s="761"/>
      <c r="AN36" s="735"/>
      <c r="AO36" s="761"/>
      <c r="AP36" s="735"/>
      <c r="AQ36" s="761"/>
      <c r="AR36" s="735"/>
      <c r="AS36" s="733" t="s">
        <v>203</v>
      </c>
      <c r="AT36" s="730"/>
      <c r="AU36" s="734" t="s">
        <v>205</v>
      </c>
      <c r="AV36" s="730" t="s">
        <v>206</v>
      </c>
      <c r="AW36" s="733" t="s">
        <v>203</v>
      </c>
      <c r="AX36" s="730"/>
      <c r="AY36" s="734" t="s">
        <v>205</v>
      </c>
      <c r="AZ36" s="730" t="s">
        <v>206</v>
      </c>
      <c r="BA36" s="733" t="s">
        <v>203</v>
      </c>
      <c r="BB36" s="730"/>
      <c r="BC36" s="734" t="s">
        <v>205</v>
      </c>
      <c r="BD36" s="730" t="s">
        <v>206</v>
      </c>
      <c r="BE36" s="733" t="s">
        <v>203</v>
      </c>
      <c r="BF36" s="730"/>
      <c r="BG36" s="734" t="s">
        <v>205</v>
      </c>
      <c r="BH36" s="730" t="s">
        <v>206</v>
      </c>
      <c r="BI36" s="733" t="s">
        <v>203</v>
      </c>
      <c r="BJ36" s="730"/>
      <c r="BK36" s="734" t="s">
        <v>205</v>
      </c>
      <c r="BL36" s="730" t="s">
        <v>206</v>
      </c>
      <c r="BM36" s="733" t="s">
        <v>203</v>
      </c>
      <c r="BN36" s="730"/>
      <c r="BO36" s="734" t="s">
        <v>205</v>
      </c>
      <c r="BP36" s="730" t="s">
        <v>206</v>
      </c>
      <c r="BQ36" s="733" t="s">
        <v>203</v>
      </c>
      <c r="BR36" s="730"/>
      <c r="BS36" s="734" t="s">
        <v>205</v>
      </c>
      <c r="BT36" s="730" t="s">
        <v>206</v>
      </c>
      <c r="BU36" s="760" t="s">
        <v>203</v>
      </c>
      <c r="BV36" s="734"/>
      <c r="BW36" s="746" t="s">
        <v>205</v>
      </c>
      <c r="BX36" s="746" t="s">
        <v>206</v>
      </c>
      <c r="BY36" s="827"/>
      <c r="BZ36" s="828"/>
      <c r="CA36" s="833"/>
      <c r="CB36" s="834"/>
      <c r="CC36" s="834"/>
      <c r="CD36" s="10"/>
      <c r="CE36" s="10"/>
      <c r="CF36" s="10"/>
      <c r="CG36" s="10"/>
      <c r="CH36" s="10"/>
      <c r="CI36" s="10"/>
      <c r="CJ36" s="10"/>
      <c r="CK36" s="35"/>
      <c r="CL36" s="34"/>
      <c r="CM36" s="33"/>
      <c r="CN36" s="34"/>
      <c r="CO36" s="563"/>
      <c r="CP36" s="564"/>
      <c r="CQ36" s="35"/>
      <c r="CR36" s="34"/>
      <c r="CS36" s="11"/>
      <c r="CT36" s="11"/>
      <c r="CU36" s="11"/>
      <c r="CV36" s="11"/>
      <c r="CW36" s="11"/>
      <c r="CX36" s="11"/>
      <c r="CY36" s="11"/>
      <c r="CZ36" s="11"/>
    </row>
    <row r="37" spans="1:104" ht="19.5" customHeight="1" x14ac:dyDescent="0.25">
      <c r="A37" s="866"/>
      <c r="B37" s="885"/>
      <c r="C37" s="909"/>
      <c r="D37" s="910"/>
      <c r="E37" s="910"/>
      <c r="F37" s="910"/>
      <c r="G37" s="910"/>
      <c r="H37" s="910"/>
      <c r="I37" s="910"/>
      <c r="J37" s="910"/>
      <c r="K37" s="910"/>
      <c r="L37" s="910"/>
      <c r="M37" s="910"/>
      <c r="N37" s="910"/>
      <c r="O37" s="910"/>
      <c r="P37" s="910"/>
      <c r="Q37" s="910"/>
      <c r="R37" s="910"/>
      <c r="S37" s="910"/>
      <c r="T37" s="910"/>
      <c r="U37" s="910"/>
      <c r="V37" s="910"/>
      <c r="W37" s="910"/>
      <c r="X37" s="910"/>
      <c r="Y37" s="910"/>
      <c r="Z37" s="910"/>
      <c r="AA37" s="910"/>
      <c r="AB37" s="911"/>
      <c r="AC37" s="761"/>
      <c r="AD37" s="735"/>
      <c r="AE37" s="761"/>
      <c r="AF37" s="735"/>
      <c r="AG37" s="761"/>
      <c r="AH37" s="735"/>
      <c r="AI37" s="765"/>
      <c r="AJ37" s="766"/>
      <c r="AK37" s="761"/>
      <c r="AL37" s="735"/>
      <c r="AM37" s="761"/>
      <c r="AN37" s="735"/>
      <c r="AO37" s="761"/>
      <c r="AP37" s="735"/>
      <c r="AQ37" s="761"/>
      <c r="AR37" s="735"/>
      <c r="AS37" s="733"/>
      <c r="AT37" s="730"/>
      <c r="AU37" s="735"/>
      <c r="AV37" s="730"/>
      <c r="AW37" s="733"/>
      <c r="AX37" s="730"/>
      <c r="AY37" s="735"/>
      <c r="AZ37" s="730"/>
      <c r="BA37" s="733"/>
      <c r="BB37" s="730"/>
      <c r="BC37" s="735"/>
      <c r="BD37" s="730"/>
      <c r="BE37" s="733"/>
      <c r="BF37" s="730"/>
      <c r="BG37" s="735"/>
      <c r="BH37" s="730"/>
      <c r="BI37" s="733"/>
      <c r="BJ37" s="730"/>
      <c r="BK37" s="735"/>
      <c r="BL37" s="730"/>
      <c r="BM37" s="733"/>
      <c r="BN37" s="730"/>
      <c r="BO37" s="735"/>
      <c r="BP37" s="730"/>
      <c r="BQ37" s="733"/>
      <c r="BR37" s="730"/>
      <c r="BS37" s="735"/>
      <c r="BT37" s="730"/>
      <c r="BU37" s="761"/>
      <c r="BV37" s="735"/>
      <c r="BW37" s="747"/>
      <c r="BX37" s="747"/>
      <c r="BY37" s="827"/>
      <c r="BZ37" s="828"/>
      <c r="CA37" s="833"/>
      <c r="CB37" s="834"/>
      <c r="CC37" s="834"/>
      <c r="CD37" s="10"/>
      <c r="CE37" s="10"/>
      <c r="CF37" s="10"/>
      <c r="CG37" s="10"/>
      <c r="CH37" s="10"/>
      <c r="CI37" s="10"/>
      <c r="CJ37" s="10"/>
      <c r="CK37" s="35"/>
      <c r="CL37" s="34"/>
      <c r="CM37" s="33"/>
      <c r="CN37" s="34"/>
      <c r="CO37" s="563"/>
      <c r="CP37" s="564"/>
      <c r="CQ37" s="35"/>
      <c r="CR37" s="34"/>
      <c r="CS37" s="11"/>
      <c r="CT37" s="11"/>
      <c r="CU37" s="11"/>
      <c r="CV37" s="11"/>
      <c r="CW37" s="11"/>
      <c r="CX37" s="11"/>
      <c r="CY37" s="11"/>
      <c r="CZ37" s="11"/>
    </row>
    <row r="38" spans="1:104" ht="19.5" customHeight="1" x14ac:dyDescent="0.25">
      <c r="A38" s="866"/>
      <c r="B38" s="885"/>
      <c r="C38" s="909"/>
      <c r="D38" s="910"/>
      <c r="E38" s="910"/>
      <c r="F38" s="910"/>
      <c r="G38" s="910"/>
      <c r="H38" s="910"/>
      <c r="I38" s="910"/>
      <c r="J38" s="910"/>
      <c r="K38" s="910"/>
      <c r="L38" s="910"/>
      <c r="M38" s="910"/>
      <c r="N38" s="910"/>
      <c r="O38" s="910"/>
      <c r="P38" s="910"/>
      <c r="Q38" s="910"/>
      <c r="R38" s="910"/>
      <c r="S38" s="910"/>
      <c r="T38" s="910"/>
      <c r="U38" s="910"/>
      <c r="V38" s="910"/>
      <c r="W38" s="910"/>
      <c r="X38" s="910"/>
      <c r="Y38" s="910"/>
      <c r="Z38" s="910"/>
      <c r="AA38" s="910"/>
      <c r="AB38" s="911"/>
      <c r="AC38" s="761"/>
      <c r="AD38" s="735"/>
      <c r="AE38" s="761"/>
      <c r="AF38" s="735"/>
      <c r="AG38" s="761"/>
      <c r="AH38" s="735"/>
      <c r="AI38" s="765"/>
      <c r="AJ38" s="766"/>
      <c r="AK38" s="761"/>
      <c r="AL38" s="735"/>
      <c r="AM38" s="761"/>
      <c r="AN38" s="735"/>
      <c r="AO38" s="761"/>
      <c r="AP38" s="735"/>
      <c r="AQ38" s="761"/>
      <c r="AR38" s="735"/>
      <c r="AS38" s="733"/>
      <c r="AT38" s="730"/>
      <c r="AU38" s="735"/>
      <c r="AV38" s="730"/>
      <c r="AW38" s="733"/>
      <c r="AX38" s="730"/>
      <c r="AY38" s="735"/>
      <c r="AZ38" s="730"/>
      <c r="BA38" s="733"/>
      <c r="BB38" s="730"/>
      <c r="BC38" s="735"/>
      <c r="BD38" s="730"/>
      <c r="BE38" s="733"/>
      <c r="BF38" s="730"/>
      <c r="BG38" s="735"/>
      <c r="BH38" s="730"/>
      <c r="BI38" s="733"/>
      <c r="BJ38" s="730"/>
      <c r="BK38" s="735"/>
      <c r="BL38" s="730"/>
      <c r="BM38" s="733"/>
      <c r="BN38" s="730"/>
      <c r="BO38" s="735"/>
      <c r="BP38" s="730"/>
      <c r="BQ38" s="733"/>
      <c r="BR38" s="730"/>
      <c r="BS38" s="735"/>
      <c r="BT38" s="730"/>
      <c r="BU38" s="761"/>
      <c r="BV38" s="735"/>
      <c r="BW38" s="747"/>
      <c r="BX38" s="747"/>
      <c r="BY38" s="827"/>
      <c r="BZ38" s="828"/>
      <c r="CA38" s="833"/>
      <c r="CB38" s="834"/>
      <c r="CC38" s="834"/>
      <c r="CD38" s="10"/>
      <c r="CE38" s="10"/>
      <c r="CF38" s="10"/>
      <c r="CG38" s="10"/>
      <c r="CH38" s="10"/>
      <c r="CI38" s="10"/>
      <c r="CJ38" s="10"/>
      <c r="CK38" s="35"/>
      <c r="CL38" s="34"/>
      <c r="CM38" s="33"/>
      <c r="CN38" s="34"/>
      <c r="CO38" s="563"/>
      <c r="CP38" s="564"/>
      <c r="CQ38" s="35"/>
      <c r="CR38" s="34"/>
      <c r="CS38" s="11"/>
      <c r="CT38" s="11"/>
      <c r="CU38" s="11"/>
      <c r="CV38" s="11"/>
      <c r="CW38" s="11"/>
      <c r="CX38" s="11"/>
      <c r="CY38" s="11"/>
      <c r="CZ38" s="11"/>
    </row>
    <row r="39" spans="1:104" ht="19.5" customHeight="1" x14ac:dyDescent="0.25">
      <c r="A39" s="866"/>
      <c r="B39" s="885"/>
      <c r="C39" s="909"/>
      <c r="D39" s="910"/>
      <c r="E39" s="910"/>
      <c r="F39" s="910"/>
      <c r="G39" s="910"/>
      <c r="H39" s="910"/>
      <c r="I39" s="910"/>
      <c r="J39" s="910"/>
      <c r="K39" s="910"/>
      <c r="L39" s="910"/>
      <c r="M39" s="910"/>
      <c r="N39" s="910"/>
      <c r="O39" s="910"/>
      <c r="P39" s="910"/>
      <c r="Q39" s="910"/>
      <c r="R39" s="910"/>
      <c r="S39" s="910"/>
      <c r="T39" s="910"/>
      <c r="U39" s="910"/>
      <c r="V39" s="910"/>
      <c r="W39" s="910"/>
      <c r="X39" s="910"/>
      <c r="Y39" s="910"/>
      <c r="Z39" s="910"/>
      <c r="AA39" s="910"/>
      <c r="AB39" s="911"/>
      <c r="AC39" s="761"/>
      <c r="AD39" s="735"/>
      <c r="AE39" s="761"/>
      <c r="AF39" s="735"/>
      <c r="AG39" s="761"/>
      <c r="AH39" s="735"/>
      <c r="AI39" s="765"/>
      <c r="AJ39" s="766"/>
      <c r="AK39" s="761"/>
      <c r="AL39" s="735"/>
      <c r="AM39" s="761"/>
      <c r="AN39" s="735"/>
      <c r="AO39" s="761"/>
      <c r="AP39" s="735"/>
      <c r="AQ39" s="761"/>
      <c r="AR39" s="735"/>
      <c r="AS39" s="733"/>
      <c r="AT39" s="730"/>
      <c r="AU39" s="735"/>
      <c r="AV39" s="730"/>
      <c r="AW39" s="733"/>
      <c r="AX39" s="730"/>
      <c r="AY39" s="735"/>
      <c r="AZ39" s="730"/>
      <c r="BA39" s="733"/>
      <c r="BB39" s="730"/>
      <c r="BC39" s="735"/>
      <c r="BD39" s="730"/>
      <c r="BE39" s="733"/>
      <c r="BF39" s="730"/>
      <c r="BG39" s="735"/>
      <c r="BH39" s="730"/>
      <c r="BI39" s="733"/>
      <c r="BJ39" s="730"/>
      <c r="BK39" s="735"/>
      <c r="BL39" s="730"/>
      <c r="BM39" s="733"/>
      <c r="BN39" s="730"/>
      <c r="BO39" s="735"/>
      <c r="BP39" s="730"/>
      <c r="BQ39" s="733"/>
      <c r="BR39" s="730"/>
      <c r="BS39" s="735"/>
      <c r="BT39" s="730"/>
      <c r="BU39" s="761"/>
      <c r="BV39" s="735"/>
      <c r="BW39" s="747"/>
      <c r="BX39" s="747"/>
      <c r="BY39" s="827"/>
      <c r="BZ39" s="828"/>
      <c r="CA39" s="833"/>
      <c r="CB39" s="834"/>
      <c r="CC39" s="834"/>
      <c r="CD39" s="10"/>
      <c r="CE39" s="10"/>
      <c r="CF39" s="10"/>
      <c r="CG39" s="10"/>
      <c r="CH39" s="10"/>
      <c r="CI39" s="10"/>
      <c r="CJ39" s="10"/>
      <c r="CK39" s="900" t="s">
        <v>372</v>
      </c>
      <c r="CL39" s="901"/>
      <c r="CM39" s="33" t="s">
        <v>176</v>
      </c>
      <c r="CN39" s="34" t="s">
        <v>177</v>
      </c>
      <c r="CO39" s="561" t="s">
        <v>11</v>
      </c>
      <c r="CP39" s="562"/>
      <c r="CQ39" s="35" t="s">
        <v>175</v>
      </c>
      <c r="CR39" s="34" t="s">
        <v>174</v>
      </c>
      <c r="CS39" s="11"/>
      <c r="CT39" s="11"/>
      <c r="CU39" s="11"/>
      <c r="CV39" s="11"/>
      <c r="CW39" s="11"/>
      <c r="CX39" s="11"/>
      <c r="CY39" s="11"/>
      <c r="CZ39" s="11"/>
    </row>
    <row r="40" spans="1:104" ht="19.5" customHeight="1" thickBot="1" x14ac:dyDescent="0.3">
      <c r="A40" s="869"/>
      <c r="B40" s="905"/>
      <c r="C40" s="912"/>
      <c r="D40" s="913"/>
      <c r="E40" s="913"/>
      <c r="F40" s="913"/>
      <c r="G40" s="913"/>
      <c r="H40" s="913"/>
      <c r="I40" s="913"/>
      <c r="J40" s="913"/>
      <c r="K40" s="913"/>
      <c r="L40" s="913"/>
      <c r="M40" s="913"/>
      <c r="N40" s="913"/>
      <c r="O40" s="913"/>
      <c r="P40" s="913"/>
      <c r="Q40" s="913"/>
      <c r="R40" s="913"/>
      <c r="S40" s="913"/>
      <c r="T40" s="913"/>
      <c r="U40" s="913"/>
      <c r="V40" s="913"/>
      <c r="W40" s="913"/>
      <c r="X40" s="913"/>
      <c r="Y40" s="913"/>
      <c r="Z40" s="913"/>
      <c r="AA40" s="913"/>
      <c r="AB40" s="914"/>
      <c r="AC40" s="762"/>
      <c r="AD40" s="736"/>
      <c r="AE40" s="762"/>
      <c r="AF40" s="736"/>
      <c r="AG40" s="762"/>
      <c r="AH40" s="736"/>
      <c r="AI40" s="767"/>
      <c r="AJ40" s="768"/>
      <c r="AK40" s="762"/>
      <c r="AL40" s="736"/>
      <c r="AM40" s="762"/>
      <c r="AN40" s="736"/>
      <c r="AO40" s="762"/>
      <c r="AP40" s="736"/>
      <c r="AQ40" s="762"/>
      <c r="AR40" s="736"/>
      <c r="AS40" s="733"/>
      <c r="AT40" s="730"/>
      <c r="AU40" s="736"/>
      <c r="AV40" s="730"/>
      <c r="AW40" s="733"/>
      <c r="AX40" s="730"/>
      <c r="AY40" s="736"/>
      <c r="AZ40" s="730"/>
      <c r="BA40" s="733"/>
      <c r="BB40" s="730"/>
      <c r="BC40" s="736"/>
      <c r="BD40" s="730"/>
      <c r="BE40" s="733"/>
      <c r="BF40" s="730"/>
      <c r="BG40" s="736"/>
      <c r="BH40" s="730"/>
      <c r="BI40" s="733"/>
      <c r="BJ40" s="730"/>
      <c r="BK40" s="736"/>
      <c r="BL40" s="730"/>
      <c r="BM40" s="733"/>
      <c r="BN40" s="730"/>
      <c r="BO40" s="736"/>
      <c r="BP40" s="730"/>
      <c r="BQ40" s="733"/>
      <c r="BR40" s="730"/>
      <c r="BS40" s="736"/>
      <c r="BT40" s="730"/>
      <c r="BU40" s="762"/>
      <c r="BV40" s="736"/>
      <c r="BW40" s="748"/>
      <c r="BX40" s="748"/>
      <c r="BY40" s="829"/>
      <c r="BZ40" s="830"/>
      <c r="CA40" s="835"/>
      <c r="CB40" s="836"/>
      <c r="CC40" s="836"/>
      <c r="CD40" s="10"/>
      <c r="CE40" s="10"/>
      <c r="CF40" s="10"/>
      <c r="CG40" s="10"/>
      <c r="CH40" s="10"/>
      <c r="CI40" s="10"/>
      <c r="CJ40" s="10"/>
      <c r="CK40" s="771" t="s">
        <v>164</v>
      </c>
      <c r="CL40" s="772"/>
      <c r="CM40" s="771" t="s">
        <v>165</v>
      </c>
      <c r="CN40" s="773"/>
      <c r="CO40" s="771" t="s">
        <v>178</v>
      </c>
      <c r="CP40" s="772"/>
      <c r="CQ40" s="771" t="s">
        <v>179</v>
      </c>
      <c r="CR40" s="772"/>
      <c r="CS40" s="11"/>
      <c r="CT40" s="11"/>
      <c r="CU40" s="11"/>
      <c r="CV40" s="11"/>
      <c r="CW40" s="11"/>
      <c r="CX40" s="11"/>
      <c r="CY40" s="11"/>
      <c r="CZ40" s="11"/>
    </row>
    <row r="41" spans="1:104" ht="19.5" customHeight="1" thickTop="1" x14ac:dyDescent="0.3">
      <c r="A41" s="769" t="s">
        <v>12</v>
      </c>
      <c r="B41" s="770"/>
      <c r="C41" s="263"/>
      <c r="D41" s="264"/>
      <c r="E41" s="264"/>
      <c r="F41" s="263"/>
      <c r="G41" s="265" t="s">
        <v>210</v>
      </c>
      <c r="H41" s="266"/>
      <c r="I41" s="266"/>
      <c r="J41" s="266"/>
      <c r="K41" s="266"/>
      <c r="L41" s="266"/>
      <c r="M41" s="266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8"/>
      <c r="AC41" s="295"/>
      <c r="AD41" s="296"/>
      <c r="AE41" s="296"/>
      <c r="AF41" s="297"/>
      <c r="AG41" s="721">
        <f>SUM(AG43:AH77)</f>
        <v>4452</v>
      </c>
      <c r="AH41" s="720"/>
      <c r="AI41" s="719">
        <f>SUM(AI43:AJ77)</f>
        <v>2128</v>
      </c>
      <c r="AJ41" s="720"/>
      <c r="AK41" s="719">
        <f>SUM(AK43:AL77)</f>
        <v>1082</v>
      </c>
      <c r="AL41" s="720"/>
      <c r="AM41" s="719">
        <f>SUM(AM43:AN77)</f>
        <v>328</v>
      </c>
      <c r="AN41" s="720"/>
      <c r="AO41" s="719">
        <f>SUM(AO43:AP77)</f>
        <v>624</v>
      </c>
      <c r="AP41" s="720"/>
      <c r="AQ41" s="719">
        <f>SUM(AQ43:AR77)</f>
        <v>94</v>
      </c>
      <c r="AR41" s="720"/>
      <c r="AS41" s="751">
        <f>SUM(AS43:AT77)</f>
        <v>940</v>
      </c>
      <c r="AT41" s="750"/>
      <c r="AU41" s="298">
        <f>SUM(AU43:AU77)</f>
        <v>460</v>
      </c>
      <c r="AV41" s="299">
        <f>SUM(AV43:AV77)</f>
        <v>25</v>
      </c>
      <c r="AW41" s="749">
        <f>SUM(AW43:AX77)</f>
        <v>906</v>
      </c>
      <c r="AX41" s="750"/>
      <c r="AY41" s="298">
        <f>SUM(AY43:AY77)</f>
        <v>456</v>
      </c>
      <c r="AZ41" s="299">
        <f>SUM(AZ43:AZ77)</f>
        <v>24</v>
      </c>
      <c r="BA41" s="749">
        <f>SUM(BA43:BB77)</f>
        <v>922</v>
      </c>
      <c r="BB41" s="750"/>
      <c r="BC41" s="298">
        <f>SUM(BC43:BC77)</f>
        <v>480</v>
      </c>
      <c r="BD41" s="299">
        <f>SUM(BD43:BD77)</f>
        <v>23</v>
      </c>
      <c r="BE41" s="749">
        <f>SUM(BE43:BF77)</f>
        <v>812</v>
      </c>
      <c r="BF41" s="750"/>
      <c r="BG41" s="298">
        <f>SUM(BG43:BG77)</f>
        <v>370</v>
      </c>
      <c r="BH41" s="299">
        <f>SUM(BH43:BH77)</f>
        <v>19</v>
      </c>
      <c r="BI41" s="749">
        <f>SUM(BI43:BJ77)</f>
        <v>440</v>
      </c>
      <c r="BJ41" s="750"/>
      <c r="BK41" s="298">
        <f>SUM(BK43:BK77)</f>
        <v>152</v>
      </c>
      <c r="BL41" s="299">
        <f>SUM(BL43:BL77)</f>
        <v>11</v>
      </c>
      <c r="BM41" s="749">
        <f>SUM(BM43:BN77)</f>
        <v>252</v>
      </c>
      <c r="BN41" s="750"/>
      <c r="BO41" s="298">
        <f>SUM(BO43:BO77)</f>
        <v>126</v>
      </c>
      <c r="BP41" s="300">
        <f>SUM(BP43:BP77)</f>
        <v>7</v>
      </c>
      <c r="BQ41" s="751">
        <f>SUM(BQ43:BR77)</f>
        <v>108</v>
      </c>
      <c r="BR41" s="750"/>
      <c r="BS41" s="298">
        <f>SUM(BS43:BS77)</f>
        <v>50</v>
      </c>
      <c r="BT41" s="299">
        <f>SUM(BT43:BT77)</f>
        <v>3</v>
      </c>
      <c r="BU41" s="749">
        <f>SUM(BU43:BV77)</f>
        <v>72</v>
      </c>
      <c r="BV41" s="750"/>
      <c r="BW41" s="298">
        <f>SUM(BW43:BW77)</f>
        <v>34</v>
      </c>
      <c r="BX41" s="299">
        <f>SUM(BX43:BX77)</f>
        <v>2</v>
      </c>
      <c r="BY41" s="752">
        <f>SUM(BY43:BZ77)</f>
        <v>114</v>
      </c>
      <c r="BZ41" s="753"/>
      <c r="CA41" s="301"/>
      <c r="CB41" s="302"/>
      <c r="CC41" s="303"/>
      <c r="CD41" s="36"/>
      <c r="CE41" s="710"/>
      <c r="CF41" s="710"/>
      <c r="CG41" s="710"/>
      <c r="CH41" s="36"/>
      <c r="CI41" s="10"/>
      <c r="CJ41" s="37"/>
      <c r="CK41" s="38"/>
      <c r="CL41" s="2"/>
      <c r="CM41" s="2"/>
      <c r="CN41" s="2"/>
      <c r="CO41" s="2"/>
      <c r="CP41" s="2"/>
      <c r="CQ41" s="2"/>
      <c r="CR41" s="39"/>
      <c r="CS41" s="11"/>
      <c r="CT41" s="11"/>
      <c r="CU41" s="11"/>
      <c r="CV41" s="11"/>
      <c r="CW41" s="11"/>
      <c r="CX41" s="11"/>
      <c r="CY41" s="11"/>
      <c r="CZ41" s="11"/>
    </row>
    <row r="42" spans="1:104" ht="19.5" customHeight="1" x14ac:dyDescent="0.35">
      <c r="A42" s="675" t="s">
        <v>105</v>
      </c>
      <c r="B42" s="676"/>
      <c r="C42" s="269" t="s">
        <v>374</v>
      </c>
      <c r="D42" s="255"/>
      <c r="E42" s="255"/>
      <c r="F42" s="255"/>
      <c r="G42" s="256"/>
      <c r="H42" s="256"/>
      <c r="I42" s="256"/>
      <c r="J42" s="256"/>
      <c r="K42" s="256"/>
      <c r="L42" s="256"/>
      <c r="M42" s="256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70"/>
      <c r="AC42" s="304"/>
      <c r="AD42" s="305"/>
      <c r="AE42" s="305"/>
      <c r="AF42" s="306"/>
      <c r="AG42" s="623"/>
      <c r="AH42" s="623"/>
      <c r="AI42" s="308"/>
      <c r="AJ42" s="308"/>
      <c r="AK42" s="623"/>
      <c r="AL42" s="623"/>
      <c r="AM42" s="305"/>
      <c r="AN42" s="305"/>
      <c r="AO42" s="623"/>
      <c r="AP42" s="623"/>
      <c r="AQ42" s="305"/>
      <c r="AR42" s="306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0"/>
      <c r="BR42" s="280"/>
      <c r="BS42" s="280"/>
      <c r="BT42" s="280"/>
      <c r="BU42" s="280"/>
      <c r="BV42" s="280"/>
      <c r="BW42" s="280"/>
      <c r="BX42" s="280"/>
      <c r="BY42" s="309"/>
      <c r="BZ42" s="310"/>
      <c r="CA42" s="311"/>
      <c r="CB42" s="312"/>
      <c r="CC42" s="313"/>
      <c r="CD42" s="152"/>
      <c r="CE42" s="152"/>
      <c r="CF42" s="152"/>
      <c r="CG42" s="152"/>
      <c r="CH42" s="152"/>
      <c r="CI42" s="152"/>
      <c r="CJ42" s="152"/>
      <c r="CK42" s="138"/>
      <c r="CL42" s="143"/>
      <c r="CM42" s="143"/>
      <c r="CN42" s="143"/>
      <c r="CO42" s="143"/>
      <c r="CP42" s="143"/>
      <c r="CQ42" s="143"/>
      <c r="CR42" s="139"/>
      <c r="CS42" s="11"/>
      <c r="CT42" s="11"/>
      <c r="CU42" s="11"/>
      <c r="CV42" s="11"/>
      <c r="CW42" s="11"/>
      <c r="CX42" s="11"/>
      <c r="CY42" s="11"/>
      <c r="CZ42" s="11"/>
    </row>
    <row r="43" spans="1:104" ht="19.5" customHeight="1" x14ac:dyDescent="0.35">
      <c r="A43" s="722" t="s">
        <v>114</v>
      </c>
      <c r="B43" s="723"/>
      <c r="C43" s="271" t="s">
        <v>441</v>
      </c>
      <c r="D43" s="258"/>
      <c r="E43" s="259"/>
      <c r="F43" s="259"/>
      <c r="G43" s="260"/>
      <c r="H43" s="260"/>
      <c r="I43" s="260"/>
      <c r="J43" s="260"/>
      <c r="K43" s="260"/>
      <c r="L43" s="260"/>
      <c r="M43" s="260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72"/>
      <c r="AC43" s="670"/>
      <c r="AD43" s="624"/>
      <c r="AE43" s="315">
        <v>1</v>
      </c>
      <c r="AF43" s="316" t="s">
        <v>450</v>
      </c>
      <c r="AG43" s="623">
        <v>72</v>
      </c>
      <c r="AH43" s="624"/>
      <c r="AI43" s="670">
        <v>34</v>
      </c>
      <c r="AJ43" s="624"/>
      <c r="AK43" s="670">
        <v>18</v>
      </c>
      <c r="AL43" s="624"/>
      <c r="AM43" s="670"/>
      <c r="AN43" s="624"/>
      <c r="AO43" s="670"/>
      <c r="AP43" s="624"/>
      <c r="AQ43" s="670">
        <v>16</v>
      </c>
      <c r="AR43" s="624"/>
      <c r="AS43" s="625">
        <v>72</v>
      </c>
      <c r="AT43" s="626"/>
      <c r="AU43" s="280">
        <v>34</v>
      </c>
      <c r="AV43" s="318">
        <v>2</v>
      </c>
      <c r="AW43" s="669"/>
      <c r="AX43" s="626"/>
      <c r="AY43" s="280"/>
      <c r="AZ43" s="318"/>
      <c r="BA43" s="669"/>
      <c r="BB43" s="626"/>
      <c r="BC43" s="280"/>
      <c r="BD43" s="318"/>
      <c r="BE43" s="669"/>
      <c r="BF43" s="626"/>
      <c r="BG43" s="280"/>
      <c r="BH43" s="318"/>
      <c r="BI43" s="669"/>
      <c r="BJ43" s="626"/>
      <c r="BK43" s="280"/>
      <c r="BL43" s="318"/>
      <c r="BM43" s="669"/>
      <c r="BN43" s="626"/>
      <c r="BO43" s="280"/>
      <c r="BP43" s="319"/>
      <c r="BQ43" s="625"/>
      <c r="BR43" s="626"/>
      <c r="BS43" s="280"/>
      <c r="BT43" s="318"/>
      <c r="BU43" s="669"/>
      <c r="BV43" s="626"/>
      <c r="BW43" s="280"/>
      <c r="BX43" s="318"/>
      <c r="BY43" s="619">
        <f>SUM(AV43,AZ43,BD43,BH43,BL43,BP43,BT43,BX43)</f>
        <v>2</v>
      </c>
      <c r="BZ43" s="620"/>
      <c r="CA43" s="320" t="s">
        <v>253</v>
      </c>
      <c r="CB43" s="321"/>
      <c r="CC43" s="313"/>
      <c r="CD43" s="152"/>
      <c r="CE43" s="152"/>
      <c r="CF43" s="152"/>
      <c r="CG43" s="152"/>
      <c r="CH43" s="152"/>
      <c r="CI43" s="152"/>
      <c r="CJ43" s="152"/>
      <c r="CK43" s="1"/>
      <c r="CL43" s="40"/>
      <c r="CM43" s="41"/>
      <c r="CN43" s="40"/>
      <c r="CO43" s="41"/>
      <c r="CP43" s="40"/>
      <c r="CQ43" s="41"/>
      <c r="CR43" s="40"/>
      <c r="CS43" s="11"/>
      <c r="CT43" s="11"/>
      <c r="CU43" s="11"/>
      <c r="CV43" s="11"/>
      <c r="CW43" s="11"/>
      <c r="CX43" s="11"/>
      <c r="CY43" s="11"/>
      <c r="CZ43" s="11"/>
    </row>
    <row r="44" spans="1:104" ht="19.5" customHeight="1" x14ac:dyDescent="0.35">
      <c r="A44" s="722" t="s">
        <v>235</v>
      </c>
      <c r="B44" s="723"/>
      <c r="C44" s="273" t="s">
        <v>442</v>
      </c>
      <c r="D44" s="258"/>
      <c r="E44" s="259"/>
      <c r="F44" s="259"/>
      <c r="G44" s="260"/>
      <c r="H44" s="260"/>
      <c r="I44" s="260"/>
      <c r="J44" s="260"/>
      <c r="K44" s="260"/>
      <c r="L44" s="260"/>
      <c r="M44" s="260"/>
      <c r="N44" s="25"/>
      <c r="O44" s="25"/>
      <c r="P44" s="25"/>
      <c r="Q44" s="25"/>
      <c r="R44" s="261"/>
      <c r="S44" s="261"/>
      <c r="T44" s="262"/>
      <c r="U44" s="25"/>
      <c r="V44" s="25"/>
      <c r="W44" s="25"/>
      <c r="X44" s="25"/>
      <c r="Y44" s="25"/>
      <c r="Z44" s="25"/>
      <c r="AA44" s="25"/>
      <c r="AB44" s="272"/>
      <c r="AC44" s="670">
        <v>3</v>
      </c>
      <c r="AD44" s="624"/>
      <c r="AE44" s="304"/>
      <c r="AF44" s="322"/>
      <c r="AG44" s="623">
        <v>144</v>
      </c>
      <c r="AH44" s="624"/>
      <c r="AI44" s="670">
        <v>60</v>
      </c>
      <c r="AJ44" s="624"/>
      <c r="AK44" s="670">
        <v>34</v>
      </c>
      <c r="AL44" s="624"/>
      <c r="AM44" s="670"/>
      <c r="AN44" s="624"/>
      <c r="AO44" s="670"/>
      <c r="AP44" s="624"/>
      <c r="AQ44" s="670">
        <v>26</v>
      </c>
      <c r="AR44" s="624"/>
      <c r="AS44" s="625"/>
      <c r="AT44" s="626"/>
      <c r="AU44" s="280"/>
      <c r="AV44" s="318"/>
      <c r="AW44" s="669"/>
      <c r="AX44" s="626"/>
      <c r="AY44" s="280"/>
      <c r="AZ44" s="318"/>
      <c r="BA44" s="669">
        <v>144</v>
      </c>
      <c r="BB44" s="626"/>
      <c r="BC44" s="280">
        <v>60</v>
      </c>
      <c r="BD44" s="318">
        <v>4</v>
      </c>
      <c r="BE44" s="669"/>
      <c r="BF44" s="626"/>
      <c r="BG44" s="280"/>
      <c r="BH44" s="318"/>
      <c r="BI44" s="669"/>
      <c r="BJ44" s="626"/>
      <c r="BK44" s="280"/>
      <c r="BL44" s="318"/>
      <c r="BM44" s="669"/>
      <c r="BN44" s="626"/>
      <c r="BO44" s="280"/>
      <c r="BP44" s="319"/>
      <c r="BQ44" s="625"/>
      <c r="BR44" s="626"/>
      <c r="BS44" s="280"/>
      <c r="BT44" s="318"/>
      <c r="BU44" s="669"/>
      <c r="BV44" s="626"/>
      <c r="BW44" s="280"/>
      <c r="BX44" s="318"/>
      <c r="BY44" s="619">
        <f t="shared" ref="BY44:BY46" si="0">SUM(AV44,AZ44,BD44,BH44,BL44,BP44,BT44,BX44)</f>
        <v>4</v>
      </c>
      <c r="BZ44" s="620"/>
      <c r="CA44" s="320" t="s">
        <v>254</v>
      </c>
      <c r="CB44" s="321"/>
      <c r="CC44" s="313"/>
      <c r="CD44" s="152"/>
      <c r="CE44" s="152"/>
      <c r="CF44" s="152"/>
      <c r="CG44" s="152"/>
      <c r="CH44" s="152"/>
      <c r="CI44" s="152"/>
      <c r="CJ44" s="152"/>
      <c r="CK44" s="150"/>
      <c r="CL44" s="145"/>
      <c r="CM44" s="144"/>
      <c r="CN44" s="145"/>
      <c r="CO44" s="41"/>
      <c r="CP44" s="40"/>
      <c r="CQ44" s="41"/>
      <c r="CR44" s="40"/>
      <c r="CS44" s="11"/>
      <c r="CT44" s="11"/>
      <c r="CU44" s="11"/>
      <c r="CV44" s="11"/>
      <c r="CW44" s="11"/>
      <c r="CX44" s="11"/>
      <c r="CY44" s="11"/>
      <c r="CZ44" s="11"/>
    </row>
    <row r="45" spans="1:104" ht="19.5" customHeight="1" x14ac:dyDescent="0.35">
      <c r="A45" s="722" t="s">
        <v>236</v>
      </c>
      <c r="B45" s="723"/>
      <c r="C45" s="273" t="s">
        <v>294</v>
      </c>
      <c r="D45" s="258"/>
      <c r="E45" s="259"/>
      <c r="F45" s="259"/>
      <c r="G45" s="260"/>
      <c r="H45" s="260"/>
      <c r="I45" s="260"/>
      <c r="J45" s="260"/>
      <c r="K45" s="260"/>
      <c r="L45" s="260"/>
      <c r="M45" s="260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72"/>
      <c r="AC45" s="670">
        <v>6</v>
      </c>
      <c r="AD45" s="623"/>
      <c r="AE45" s="701"/>
      <c r="AF45" s="673"/>
      <c r="AG45" s="623">
        <v>144</v>
      </c>
      <c r="AH45" s="624"/>
      <c r="AI45" s="670">
        <v>76</v>
      </c>
      <c r="AJ45" s="624"/>
      <c r="AK45" s="670">
        <v>40</v>
      </c>
      <c r="AL45" s="624"/>
      <c r="AM45" s="670"/>
      <c r="AN45" s="624"/>
      <c r="AO45" s="670"/>
      <c r="AP45" s="624"/>
      <c r="AQ45" s="670">
        <v>36</v>
      </c>
      <c r="AR45" s="624"/>
      <c r="AS45" s="625"/>
      <c r="AT45" s="626"/>
      <c r="AU45" s="280"/>
      <c r="AV45" s="318"/>
      <c r="AW45" s="669"/>
      <c r="AX45" s="626"/>
      <c r="AY45" s="280"/>
      <c r="AZ45" s="318"/>
      <c r="BA45" s="669"/>
      <c r="BB45" s="626"/>
      <c r="BC45" s="280"/>
      <c r="BD45" s="318"/>
      <c r="BE45" s="669"/>
      <c r="BF45" s="626"/>
      <c r="BG45" s="280"/>
      <c r="BH45" s="318"/>
      <c r="BI45" s="669"/>
      <c r="BJ45" s="626"/>
      <c r="BK45" s="280"/>
      <c r="BL45" s="318"/>
      <c r="BM45" s="669">
        <v>144</v>
      </c>
      <c r="BN45" s="626"/>
      <c r="BO45" s="280">
        <v>76</v>
      </c>
      <c r="BP45" s="319">
        <v>4</v>
      </c>
      <c r="BQ45" s="625"/>
      <c r="BR45" s="626"/>
      <c r="BS45" s="280"/>
      <c r="BT45" s="318"/>
      <c r="BU45" s="669"/>
      <c r="BV45" s="626"/>
      <c r="BW45" s="280"/>
      <c r="BX45" s="318"/>
      <c r="BY45" s="619">
        <f t="shared" si="0"/>
        <v>4</v>
      </c>
      <c r="BZ45" s="620"/>
      <c r="CA45" s="320" t="s">
        <v>255</v>
      </c>
      <c r="CB45" s="321"/>
      <c r="CC45" s="313"/>
      <c r="CD45" s="152"/>
      <c r="CE45" s="152"/>
      <c r="CF45" s="152"/>
      <c r="CG45" s="152"/>
      <c r="CH45" s="152"/>
      <c r="CI45" s="152"/>
      <c r="CJ45" s="152"/>
      <c r="CK45" s="150"/>
      <c r="CL45" s="145"/>
      <c r="CM45" s="144"/>
      <c r="CN45" s="144"/>
      <c r="CO45" s="1"/>
      <c r="CP45" s="40"/>
      <c r="CQ45" s="41"/>
      <c r="CR45" s="40"/>
      <c r="CS45" s="11"/>
      <c r="CT45" s="11"/>
      <c r="CU45" s="11"/>
      <c r="CV45" s="11"/>
      <c r="CW45" s="11"/>
      <c r="CX45" s="11"/>
      <c r="CY45" s="11"/>
      <c r="CZ45" s="11"/>
    </row>
    <row r="46" spans="1:104" ht="19.5" customHeight="1" thickBot="1" x14ac:dyDescent="0.4">
      <c r="A46" s="722" t="s">
        <v>443</v>
      </c>
      <c r="B46" s="723"/>
      <c r="C46" s="273" t="s">
        <v>293</v>
      </c>
      <c r="D46" s="258"/>
      <c r="E46" s="259"/>
      <c r="F46" s="259"/>
      <c r="G46" s="260"/>
      <c r="H46" s="260"/>
      <c r="I46" s="260"/>
      <c r="J46" s="260"/>
      <c r="K46" s="260"/>
      <c r="L46" s="260"/>
      <c r="M46" s="260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72"/>
      <c r="AC46" s="304"/>
      <c r="AD46" s="305"/>
      <c r="AE46" s="315">
        <v>8</v>
      </c>
      <c r="AF46" s="316" t="s">
        <v>450</v>
      </c>
      <c r="AG46" s="623">
        <v>72</v>
      </c>
      <c r="AH46" s="624"/>
      <c r="AI46" s="670">
        <v>34</v>
      </c>
      <c r="AJ46" s="624"/>
      <c r="AK46" s="670">
        <v>18</v>
      </c>
      <c r="AL46" s="624"/>
      <c r="AM46" s="304"/>
      <c r="AN46" s="306"/>
      <c r="AO46" s="304"/>
      <c r="AP46" s="306"/>
      <c r="AQ46" s="670">
        <v>16</v>
      </c>
      <c r="AR46" s="624"/>
      <c r="AS46" s="280"/>
      <c r="AT46" s="323"/>
      <c r="AU46" s="280"/>
      <c r="AV46" s="318"/>
      <c r="AW46" s="324"/>
      <c r="AX46" s="323"/>
      <c r="AY46" s="280"/>
      <c r="AZ46" s="318"/>
      <c r="BA46" s="324"/>
      <c r="BB46" s="323"/>
      <c r="BC46" s="280"/>
      <c r="BD46" s="318"/>
      <c r="BE46" s="324"/>
      <c r="BF46" s="323"/>
      <c r="BG46" s="280"/>
      <c r="BH46" s="318"/>
      <c r="BI46" s="324"/>
      <c r="BJ46" s="323"/>
      <c r="BK46" s="280"/>
      <c r="BL46" s="318"/>
      <c r="BM46" s="324"/>
      <c r="BN46" s="323"/>
      <c r="BO46" s="280"/>
      <c r="BP46" s="319"/>
      <c r="BQ46" s="280"/>
      <c r="BR46" s="323"/>
      <c r="BS46" s="280"/>
      <c r="BT46" s="318"/>
      <c r="BU46" s="669">
        <v>72</v>
      </c>
      <c r="BV46" s="626"/>
      <c r="BW46" s="280">
        <v>34</v>
      </c>
      <c r="BX46" s="318">
        <v>2</v>
      </c>
      <c r="BY46" s="619">
        <f t="shared" si="0"/>
        <v>2</v>
      </c>
      <c r="BZ46" s="620"/>
      <c r="CA46" s="320" t="s">
        <v>256</v>
      </c>
      <c r="CB46" s="321"/>
      <c r="CC46" s="313"/>
      <c r="CD46" s="152"/>
      <c r="CE46" s="152"/>
      <c r="CF46" s="152"/>
      <c r="CG46" s="152"/>
      <c r="CH46" s="152"/>
      <c r="CI46" s="152"/>
      <c r="CJ46" s="152"/>
      <c r="CK46" s="148"/>
      <c r="CL46" s="146"/>
      <c r="CM46" s="146"/>
      <c r="CN46" s="146"/>
      <c r="CO46" s="168"/>
      <c r="CP46" s="168"/>
      <c r="CQ46" s="168"/>
      <c r="CR46" s="169"/>
      <c r="CS46" s="11"/>
      <c r="CT46" s="11"/>
      <c r="CU46" s="11"/>
      <c r="CV46" s="11"/>
      <c r="CW46" s="11"/>
      <c r="CX46" s="11"/>
      <c r="CY46" s="11"/>
      <c r="CZ46" s="11"/>
    </row>
    <row r="47" spans="1:104" ht="19.5" customHeight="1" thickTop="1" x14ac:dyDescent="0.35">
      <c r="A47" s="724" t="s">
        <v>106</v>
      </c>
      <c r="B47" s="725"/>
      <c r="C47" s="269" t="s">
        <v>375</v>
      </c>
      <c r="D47" s="274"/>
      <c r="E47" s="274"/>
      <c r="F47" s="275"/>
      <c r="G47" s="276"/>
      <c r="H47" s="276"/>
      <c r="I47" s="276"/>
      <c r="J47" s="276"/>
      <c r="K47" s="276"/>
      <c r="L47" s="276"/>
      <c r="M47" s="276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77"/>
      <c r="Y47" s="277"/>
      <c r="Z47" s="277"/>
      <c r="AA47" s="277"/>
      <c r="AB47" s="278"/>
      <c r="AC47" s="325"/>
      <c r="AD47" s="326"/>
      <c r="AE47" s="327"/>
      <c r="AF47" s="326"/>
      <c r="AG47" s="623"/>
      <c r="AH47" s="624"/>
      <c r="AI47" s="670"/>
      <c r="AJ47" s="624"/>
      <c r="AK47" s="670"/>
      <c r="AL47" s="624"/>
      <c r="AM47" s="670"/>
      <c r="AN47" s="624"/>
      <c r="AO47" s="670"/>
      <c r="AP47" s="624"/>
      <c r="AQ47" s="670"/>
      <c r="AR47" s="624"/>
      <c r="AS47" s="625"/>
      <c r="AT47" s="626"/>
      <c r="AU47" s="280"/>
      <c r="AV47" s="318"/>
      <c r="AW47" s="669"/>
      <c r="AX47" s="626"/>
      <c r="AY47" s="280"/>
      <c r="AZ47" s="318"/>
      <c r="BA47" s="669"/>
      <c r="BB47" s="626"/>
      <c r="BC47" s="280"/>
      <c r="BD47" s="318"/>
      <c r="BE47" s="669"/>
      <c r="BF47" s="626"/>
      <c r="BG47" s="280"/>
      <c r="BH47" s="318"/>
      <c r="BI47" s="669"/>
      <c r="BJ47" s="626"/>
      <c r="BK47" s="280"/>
      <c r="BL47" s="318"/>
      <c r="BM47" s="669"/>
      <c r="BN47" s="626"/>
      <c r="BO47" s="280"/>
      <c r="BP47" s="319"/>
      <c r="BQ47" s="625"/>
      <c r="BR47" s="626"/>
      <c r="BS47" s="280"/>
      <c r="BT47" s="318"/>
      <c r="BU47" s="669"/>
      <c r="BV47" s="626"/>
      <c r="BW47" s="280"/>
      <c r="BX47" s="318"/>
      <c r="BY47" s="855"/>
      <c r="BZ47" s="856"/>
      <c r="CA47" s="321"/>
      <c r="CB47" s="321"/>
      <c r="CC47" s="313"/>
      <c r="CD47" s="37"/>
      <c r="CE47" s="710">
        <f>SUM(CE67:CG140)</f>
        <v>0</v>
      </c>
      <c r="CF47" s="710"/>
      <c r="CG47" s="710"/>
      <c r="CH47" s="37"/>
      <c r="CI47" s="716"/>
      <c r="CJ47" s="716"/>
      <c r="CK47" s="42"/>
      <c r="CL47" s="43"/>
      <c r="CM47" s="43"/>
      <c r="CN47" s="43"/>
      <c r="CO47" s="43"/>
      <c r="CP47" s="43"/>
      <c r="CQ47" s="43"/>
      <c r="CR47" s="44"/>
      <c r="CS47" s="11"/>
      <c r="CT47" s="11"/>
      <c r="CU47" s="11"/>
      <c r="CV47" s="11"/>
      <c r="CW47" s="11"/>
      <c r="CX47" s="11"/>
      <c r="CY47" s="11"/>
      <c r="CZ47" s="11"/>
    </row>
    <row r="48" spans="1:104" ht="19.5" customHeight="1" x14ac:dyDescent="0.35">
      <c r="A48" s="675" t="s">
        <v>115</v>
      </c>
      <c r="B48" s="676"/>
      <c r="C48" s="273" t="s">
        <v>17</v>
      </c>
      <c r="D48" s="259"/>
      <c r="E48" s="258"/>
      <c r="F48" s="259"/>
      <c r="G48" s="260"/>
      <c r="H48" s="260"/>
      <c r="I48" s="260"/>
      <c r="J48" s="260"/>
      <c r="K48" s="260"/>
      <c r="L48" s="260"/>
      <c r="M48" s="260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72"/>
      <c r="AC48" s="714">
        <v>1</v>
      </c>
      <c r="AD48" s="715"/>
      <c r="AE48" s="701"/>
      <c r="AF48" s="673"/>
      <c r="AG48" s="623">
        <v>440</v>
      </c>
      <c r="AH48" s="624"/>
      <c r="AI48" s="670">
        <f t="shared" ref="AI48:AI53" si="1">SUM(AK48:AP48)</f>
        <v>236</v>
      </c>
      <c r="AJ48" s="624"/>
      <c r="AK48" s="670">
        <v>102</v>
      </c>
      <c r="AL48" s="624"/>
      <c r="AM48" s="670"/>
      <c r="AN48" s="624"/>
      <c r="AO48" s="670">
        <v>134</v>
      </c>
      <c r="AP48" s="624"/>
      <c r="AQ48" s="670"/>
      <c r="AR48" s="624"/>
      <c r="AS48" s="625">
        <v>200</v>
      </c>
      <c r="AT48" s="626"/>
      <c r="AU48" s="280">
        <v>118</v>
      </c>
      <c r="AV48" s="318">
        <v>5</v>
      </c>
      <c r="AW48" s="669">
        <v>240</v>
      </c>
      <c r="AX48" s="626"/>
      <c r="AY48" s="280">
        <v>118</v>
      </c>
      <c r="AZ48" s="318">
        <v>6</v>
      </c>
      <c r="BA48" s="669"/>
      <c r="BB48" s="626"/>
      <c r="BC48" s="280"/>
      <c r="BD48" s="318"/>
      <c r="BE48" s="669"/>
      <c r="BF48" s="626"/>
      <c r="BG48" s="280"/>
      <c r="BH48" s="318"/>
      <c r="BI48" s="669"/>
      <c r="BJ48" s="626"/>
      <c r="BK48" s="280"/>
      <c r="BL48" s="318"/>
      <c r="BM48" s="669"/>
      <c r="BN48" s="626"/>
      <c r="BO48" s="280"/>
      <c r="BP48" s="319"/>
      <c r="BQ48" s="625"/>
      <c r="BR48" s="626"/>
      <c r="BS48" s="280"/>
      <c r="BT48" s="318"/>
      <c r="BU48" s="669"/>
      <c r="BV48" s="626"/>
      <c r="BW48" s="280"/>
      <c r="BX48" s="318"/>
      <c r="BY48" s="619">
        <f t="shared" ref="BY48:BY53" si="2">SUM(AV48,AZ48,BD48,BH48,BL48,BP48,BT48,BX48)</f>
        <v>11</v>
      </c>
      <c r="BZ48" s="620"/>
      <c r="CA48" s="320" t="s">
        <v>282</v>
      </c>
      <c r="CB48" s="321"/>
      <c r="CC48" s="313"/>
      <c r="CD48" s="152"/>
      <c r="CE48" s="152"/>
      <c r="CF48" s="152"/>
      <c r="CG48" s="152"/>
      <c r="CH48" s="152"/>
      <c r="CI48" s="152"/>
      <c r="CJ48" s="152"/>
      <c r="CK48" s="46"/>
      <c r="CL48" s="155"/>
      <c r="CM48" s="47"/>
      <c r="CN48" s="155"/>
      <c r="CO48" s="47">
        <v>1</v>
      </c>
      <c r="CP48" s="155">
        <v>2</v>
      </c>
      <c r="CQ48" s="48"/>
      <c r="CR48" s="49"/>
      <c r="CS48" s="11"/>
      <c r="CT48" s="11"/>
      <c r="CU48" s="11"/>
      <c r="CV48" s="11"/>
      <c r="CW48" s="11"/>
      <c r="CX48" s="11"/>
      <c r="CY48" s="11"/>
      <c r="CZ48" s="11"/>
    </row>
    <row r="49" spans="1:104" ht="19.5" customHeight="1" x14ac:dyDescent="0.35">
      <c r="A49" s="675" t="s">
        <v>116</v>
      </c>
      <c r="B49" s="676"/>
      <c r="C49" s="273" t="s">
        <v>18</v>
      </c>
      <c r="D49" s="259"/>
      <c r="E49" s="258"/>
      <c r="F49" s="259"/>
      <c r="G49" s="260"/>
      <c r="H49" s="260"/>
      <c r="I49" s="260"/>
      <c r="J49" s="260"/>
      <c r="K49" s="260"/>
      <c r="L49" s="260"/>
      <c r="M49" s="260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72"/>
      <c r="AC49" s="714">
        <v>1</v>
      </c>
      <c r="AD49" s="715"/>
      <c r="AE49" s="701"/>
      <c r="AF49" s="673"/>
      <c r="AG49" s="623">
        <v>256</v>
      </c>
      <c r="AH49" s="624"/>
      <c r="AI49" s="670">
        <f t="shared" si="1"/>
        <v>136</v>
      </c>
      <c r="AJ49" s="624"/>
      <c r="AK49" s="670">
        <v>68</v>
      </c>
      <c r="AL49" s="624"/>
      <c r="AM49" s="670">
        <v>32</v>
      </c>
      <c r="AN49" s="624"/>
      <c r="AO49" s="670">
        <v>36</v>
      </c>
      <c r="AP49" s="624"/>
      <c r="AQ49" s="670"/>
      <c r="AR49" s="624"/>
      <c r="AS49" s="625">
        <v>136</v>
      </c>
      <c r="AT49" s="626"/>
      <c r="AU49" s="280">
        <v>68</v>
      </c>
      <c r="AV49" s="318">
        <v>3</v>
      </c>
      <c r="AW49" s="669">
        <v>120</v>
      </c>
      <c r="AX49" s="626"/>
      <c r="AY49" s="280">
        <v>68</v>
      </c>
      <c r="AZ49" s="318">
        <v>3</v>
      </c>
      <c r="BA49" s="669"/>
      <c r="BB49" s="626"/>
      <c r="BC49" s="280"/>
      <c r="BD49" s="318"/>
      <c r="BE49" s="669"/>
      <c r="BF49" s="626"/>
      <c r="BG49" s="280"/>
      <c r="BH49" s="318"/>
      <c r="BI49" s="669"/>
      <c r="BJ49" s="626"/>
      <c r="BK49" s="280"/>
      <c r="BL49" s="318"/>
      <c r="BM49" s="669"/>
      <c r="BN49" s="626"/>
      <c r="BO49" s="280"/>
      <c r="BP49" s="319"/>
      <c r="BQ49" s="625"/>
      <c r="BR49" s="626"/>
      <c r="BS49" s="280"/>
      <c r="BT49" s="318"/>
      <c r="BU49" s="669"/>
      <c r="BV49" s="626"/>
      <c r="BW49" s="280"/>
      <c r="BX49" s="318"/>
      <c r="BY49" s="619">
        <f t="shared" si="2"/>
        <v>6</v>
      </c>
      <c r="BZ49" s="620"/>
      <c r="CA49" s="320" t="s">
        <v>283</v>
      </c>
      <c r="CB49" s="321"/>
      <c r="CC49" s="313"/>
      <c r="CD49" s="152"/>
      <c r="CE49" s="152"/>
      <c r="CF49" s="152"/>
      <c r="CG49" s="152"/>
      <c r="CH49" s="152"/>
      <c r="CI49" s="152"/>
      <c r="CJ49" s="152"/>
      <c r="CK49" s="151"/>
      <c r="CL49" s="155"/>
      <c r="CM49" s="147"/>
      <c r="CN49" s="155"/>
      <c r="CO49" s="50"/>
      <c r="CP49" s="51"/>
      <c r="CQ49" s="50"/>
      <c r="CR49" s="155"/>
      <c r="CS49" s="11"/>
      <c r="CT49" s="11"/>
      <c r="CU49" s="11"/>
      <c r="CV49" s="11"/>
      <c r="CW49" s="11"/>
      <c r="CX49" s="11"/>
      <c r="CY49" s="11"/>
      <c r="CZ49" s="11"/>
    </row>
    <row r="50" spans="1:104" ht="19.5" customHeight="1" x14ac:dyDescent="0.35">
      <c r="A50" s="675" t="s">
        <v>237</v>
      </c>
      <c r="B50" s="676"/>
      <c r="C50" s="273" t="s">
        <v>19</v>
      </c>
      <c r="D50" s="259"/>
      <c r="E50" s="258"/>
      <c r="F50" s="259"/>
      <c r="G50" s="260"/>
      <c r="H50" s="260"/>
      <c r="I50" s="260"/>
      <c r="J50" s="260"/>
      <c r="K50" s="260"/>
      <c r="L50" s="260"/>
      <c r="M50" s="260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72"/>
      <c r="AC50" s="701">
        <v>2</v>
      </c>
      <c r="AD50" s="673"/>
      <c r="AE50" s="701"/>
      <c r="AF50" s="673"/>
      <c r="AG50" s="623">
        <v>120</v>
      </c>
      <c r="AH50" s="624"/>
      <c r="AI50" s="670">
        <f t="shared" si="1"/>
        <v>68</v>
      </c>
      <c r="AJ50" s="624"/>
      <c r="AK50" s="670">
        <v>34</v>
      </c>
      <c r="AL50" s="624"/>
      <c r="AM50" s="670">
        <v>34</v>
      </c>
      <c r="AN50" s="624"/>
      <c r="AO50" s="670"/>
      <c r="AP50" s="624"/>
      <c r="AQ50" s="670"/>
      <c r="AR50" s="624"/>
      <c r="AS50" s="625"/>
      <c r="AT50" s="626"/>
      <c r="AU50" s="280"/>
      <c r="AV50" s="318"/>
      <c r="AW50" s="669">
        <v>120</v>
      </c>
      <c r="AX50" s="626"/>
      <c r="AY50" s="280">
        <v>68</v>
      </c>
      <c r="AZ50" s="318">
        <v>3</v>
      </c>
      <c r="BA50" s="669"/>
      <c r="BB50" s="626"/>
      <c r="BC50" s="280"/>
      <c r="BD50" s="318"/>
      <c r="BE50" s="669"/>
      <c r="BF50" s="626"/>
      <c r="BG50" s="280"/>
      <c r="BH50" s="318"/>
      <c r="BI50" s="669"/>
      <c r="BJ50" s="626"/>
      <c r="BK50" s="280"/>
      <c r="BL50" s="318"/>
      <c r="BM50" s="669"/>
      <c r="BN50" s="626"/>
      <c r="BO50" s="280"/>
      <c r="BP50" s="319"/>
      <c r="BQ50" s="625"/>
      <c r="BR50" s="626"/>
      <c r="BS50" s="280"/>
      <c r="BT50" s="318"/>
      <c r="BU50" s="669"/>
      <c r="BV50" s="626"/>
      <c r="BW50" s="280"/>
      <c r="BX50" s="318"/>
      <c r="BY50" s="619">
        <f t="shared" si="2"/>
        <v>3</v>
      </c>
      <c r="BZ50" s="620"/>
      <c r="CA50" s="320" t="s">
        <v>284</v>
      </c>
      <c r="CB50" s="321"/>
      <c r="CC50" s="313"/>
      <c r="CD50" s="152"/>
      <c r="CE50" s="152"/>
      <c r="CF50" s="152"/>
      <c r="CG50" s="152"/>
      <c r="CH50" s="152"/>
      <c r="CI50" s="152"/>
      <c r="CJ50" s="152"/>
      <c r="CK50" s="151"/>
      <c r="CL50" s="155"/>
      <c r="CM50" s="147"/>
      <c r="CN50" s="155"/>
      <c r="CO50" s="50"/>
      <c r="CP50" s="51"/>
      <c r="CQ50" s="717">
        <v>2</v>
      </c>
      <c r="CR50" s="718"/>
      <c r="CS50" s="11"/>
      <c r="CT50" s="11"/>
      <c r="CU50" s="11"/>
      <c r="CV50" s="11"/>
      <c r="CW50" s="11"/>
      <c r="CX50" s="11"/>
      <c r="CY50" s="11"/>
      <c r="CZ50" s="11"/>
    </row>
    <row r="51" spans="1:104" ht="19.5" customHeight="1" x14ac:dyDescent="0.35">
      <c r="A51" s="675" t="s">
        <v>238</v>
      </c>
      <c r="B51" s="676"/>
      <c r="C51" s="273" t="s">
        <v>169</v>
      </c>
      <c r="D51" s="259"/>
      <c r="E51" s="258"/>
      <c r="F51" s="259"/>
      <c r="G51" s="260"/>
      <c r="H51" s="260"/>
      <c r="I51" s="260"/>
      <c r="J51" s="260"/>
      <c r="K51" s="260"/>
      <c r="L51" s="260"/>
      <c r="M51" s="260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72"/>
      <c r="AC51" s="701">
        <v>1</v>
      </c>
      <c r="AD51" s="673"/>
      <c r="AE51" s="701">
        <v>2</v>
      </c>
      <c r="AF51" s="673"/>
      <c r="AG51" s="623">
        <v>226</v>
      </c>
      <c r="AH51" s="624"/>
      <c r="AI51" s="670">
        <f t="shared" si="1"/>
        <v>102</v>
      </c>
      <c r="AJ51" s="624"/>
      <c r="AK51" s="670">
        <v>34</v>
      </c>
      <c r="AL51" s="624"/>
      <c r="AM51" s="670">
        <v>68</v>
      </c>
      <c r="AN51" s="624"/>
      <c r="AO51" s="670"/>
      <c r="AP51" s="624"/>
      <c r="AQ51" s="670"/>
      <c r="AR51" s="624"/>
      <c r="AS51" s="625">
        <v>136</v>
      </c>
      <c r="AT51" s="626"/>
      <c r="AU51" s="280">
        <v>68</v>
      </c>
      <c r="AV51" s="318">
        <v>3</v>
      </c>
      <c r="AW51" s="669">
        <v>90</v>
      </c>
      <c r="AX51" s="626"/>
      <c r="AY51" s="280">
        <v>34</v>
      </c>
      <c r="AZ51" s="318">
        <v>3</v>
      </c>
      <c r="BA51" s="669"/>
      <c r="BB51" s="626"/>
      <c r="BC51" s="280"/>
      <c r="BD51" s="318"/>
      <c r="BE51" s="669"/>
      <c r="BF51" s="626"/>
      <c r="BG51" s="280"/>
      <c r="BH51" s="318"/>
      <c r="BI51" s="669"/>
      <c r="BJ51" s="626"/>
      <c r="BK51" s="280"/>
      <c r="BL51" s="318"/>
      <c r="BM51" s="669"/>
      <c r="BN51" s="626"/>
      <c r="BO51" s="280"/>
      <c r="BP51" s="319"/>
      <c r="BQ51" s="625"/>
      <c r="BR51" s="626"/>
      <c r="BS51" s="280"/>
      <c r="BT51" s="318"/>
      <c r="BU51" s="669"/>
      <c r="BV51" s="626"/>
      <c r="BW51" s="280"/>
      <c r="BX51" s="318"/>
      <c r="BY51" s="619">
        <f t="shared" si="2"/>
        <v>6</v>
      </c>
      <c r="BZ51" s="620"/>
      <c r="CA51" s="320" t="s">
        <v>268</v>
      </c>
      <c r="CB51" s="321"/>
      <c r="CC51" s="313"/>
      <c r="CD51" s="152"/>
      <c r="CE51" s="152"/>
      <c r="CF51" s="152"/>
      <c r="CG51" s="152"/>
      <c r="CH51" s="152"/>
      <c r="CI51" s="11"/>
      <c r="CJ51" s="10"/>
      <c r="CK51" s="150"/>
      <c r="CL51" s="145"/>
      <c r="CM51" s="144"/>
      <c r="CN51" s="145"/>
      <c r="CO51" s="53"/>
      <c r="CP51" s="54"/>
      <c r="CQ51" s="53"/>
      <c r="CR51" s="54"/>
      <c r="CS51" s="11"/>
      <c r="CT51" s="11"/>
      <c r="CU51" s="11"/>
      <c r="CV51" s="11"/>
      <c r="CW51" s="11"/>
      <c r="CX51" s="11"/>
      <c r="CY51" s="11"/>
      <c r="CZ51" s="11"/>
    </row>
    <row r="52" spans="1:104" ht="19.5" customHeight="1" x14ac:dyDescent="0.35">
      <c r="A52" s="785" t="s">
        <v>303</v>
      </c>
      <c r="B52" s="786"/>
      <c r="C52" s="279" t="s">
        <v>182</v>
      </c>
      <c r="D52" s="258"/>
      <c r="E52" s="259"/>
      <c r="F52" s="259"/>
      <c r="G52" s="260"/>
      <c r="H52" s="260"/>
      <c r="I52" s="260"/>
      <c r="J52" s="260"/>
      <c r="K52" s="260"/>
      <c r="L52" s="260"/>
      <c r="M52" s="260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72"/>
      <c r="AC52" s="701">
        <v>1</v>
      </c>
      <c r="AD52" s="673"/>
      <c r="AE52" s="328">
        <v>2</v>
      </c>
      <c r="AF52" s="316" t="s">
        <v>450</v>
      </c>
      <c r="AG52" s="623">
        <v>216</v>
      </c>
      <c r="AH52" s="624"/>
      <c r="AI52" s="670">
        <f t="shared" si="1"/>
        <v>100</v>
      </c>
      <c r="AJ52" s="624"/>
      <c r="AK52" s="670">
        <v>34</v>
      </c>
      <c r="AL52" s="624"/>
      <c r="AM52" s="670"/>
      <c r="AN52" s="624"/>
      <c r="AO52" s="670">
        <v>66</v>
      </c>
      <c r="AP52" s="624"/>
      <c r="AQ52" s="670"/>
      <c r="AR52" s="624"/>
      <c r="AS52" s="625">
        <v>108</v>
      </c>
      <c r="AT52" s="626"/>
      <c r="AU52" s="280">
        <v>50</v>
      </c>
      <c r="AV52" s="318">
        <v>3</v>
      </c>
      <c r="AW52" s="669">
        <v>108</v>
      </c>
      <c r="AX52" s="626"/>
      <c r="AY52" s="280">
        <v>50</v>
      </c>
      <c r="AZ52" s="318">
        <v>3</v>
      </c>
      <c r="BA52" s="669"/>
      <c r="BB52" s="626"/>
      <c r="BC52" s="280"/>
      <c r="BD52" s="318"/>
      <c r="BE52" s="669"/>
      <c r="BF52" s="626"/>
      <c r="BG52" s="280"/>
      <c r="BH52" s="318"/>
      <c r="BI52" s="669"/>
      <c r="BJ52" s="626"/>
      <c r="BK52" s="280"/>
      <c r="BL52" s="318"/>
      <c r="BM52" s="669"/>
      <c r="BN52" s="626"/>
      <c r="BO52" s="280"/>
      <c r="BP52" s="319"/>
      <c r="BQ52" s="625"/>
      <c r="BR52" s="626"/>
      <c r="BS52" s="280"/>
      <c r="BT52" s="318"/>
      <c r="BU52" s="669"/>
      <c r="BV52" s="626"/>
      <c r="BW52" s="280"/>
      <c r="BX52" s="318"/>
      <c r="BY52" s="619">
        <f t="shared" si="2"/>
        <v>6</v>
      </c>
      <c r="BZ52" s="620"/>
      <c r="CA52" s="329" t="s">
        <v>251</v>
      </c>
      <c r="CB52" s="329"/>
      <c r="CC52" s="330"/>
      <c r="CD52" s="152"/>
      <c r="CE52" s="152"/>
      <c r="CF52" s="152"/>
      <c r="CG52" s="152"/>
      <c r="CH52" s="152"/>
      <c r="CI52" s="152"/>
      <c r="CJ52" s="152"/>
      <c r="CK52" s="56"/>
      <c r="CL52" s="57"/>
      <c r="CM52" s="58"/>
      <c r="CN52" s="57"/>
      <c r="CO52" s="774">
        <v>2</v>
      </c>
      <c r="CP52" s="775"/>
      <c r="CQ52" s="774">
        <v>1</v>
      </c>
      <c r="CR52" s="775"/>
      <c r="CS52" s="11"/>
      <c r="CT52" s="11"/>
      <c r="CU52" s="11"/>
      <c r="CV52" s="11"/>
    </row>
    <row r="53" spans="1:104" s="30" customFormat="1" ht="19.5" customHeight="1" x14ac:dyDescent="0.35">
      <c r="A53" s="785" t="s">
        <v>295</v>
      </c>
      <c r="B53" s="786"/>
      <c r="C53" s="279" t="s">
        <v>152</v>
      </c>
      <c r="D53" s="259"/>
      <c r="E53" s="259"/>
      <c r="F53" s="259"/>
      <c r="G53" s="260"/>
      <c r="H53" s="260"/>
      <c r="I53" s="260"/>
      <c r="J53" s="260"/>
      <c r="K53" s="260"/>
      <c r="L53" s="260"/>
      <c r="M53" s="26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7"/>
      <c r="AC53" s="701">
        <v>3</v>
      </c>
      <c r="AD53" s="673"/>
      <c r="AE53" s="701"/>
      <c r="AF53" s="673"/>
      <c r="AG53" s="623">
        <v>136</v>
      </c>
      <c r="AH53" s="624"/>
      <c r="AI53" s="670">
        <f t="shared" si="1"/>
        <v>84</v>
      </c>
      <c r="AJ53" s="624"/>
      <c r="AK53" s="670">
        <v>50</v>
      </c>
      <c r="AL53" s="624"/>
      <c r="AM53" s="670">
        <v>16</v>
      </c>
      <c r="AN53" s="624"/>
      <c r="AO53" s="670">
        <v>18</v>
      </c>
      <c r="AP53" s="624"/>
      <c r="AQ53" s="670"/>
      <c r="AR53" s="624"/>
      <c r="AS53" s="625"/>
      <c r="AT53" s="626"/>
      <c r="AU53" s="280"/>
      <c r="AV53" s="318"/>
      <c r="AW53" s="669"/>
      <c r="AX53" s="626"/>
      <c r="AY53" s="280"/>
      <c r="AZ53" s="318"/>
      <c r="BA53" s="669">
        <v>136</v>
      </c>
      <c r="BB53" s="626"/>
      <c r="BC53" s="280">
        <v>84</v>
      </c>
      <c r="BD53" s="318">
        <v>3</v>
      </c>
      <c r="BE53" s="669"/>
      <c r="BF53" s="626"/>
      <c r="BG53" s="280"/>
      <c r="BH53" s="318"/>
      <c r="BI53" s="669"/>
      <c r="BJ53" s="626"/>
      <c r="BK53" s="280"/>
      <c r="BL53" s="318"/>
      <c r="BM53" s="669"/>
      <c r="BN53" s="626"/>
      <c r="BO53" s="280"/>
      <c r="BP53" s="319"/>
      <c r="BQ53" s="625"/>
      <c r="BR53" s="626"/>
      <c r="BS53" s="280"/>
      <c r="BT53" s="318"/>
      <c r="BU53" s="669"/>
      <c r="BV53" s="626"/>
      <c r="BW53" s="280"/>
      <c r="BX53" s="318"/>
      <c r="BY53" s="619">
        <f t="shared" si="2"/>
        <v>3</v>
      </c>
      <c r="BZ53" s="620"/>
      <c r="CA53" s="329" t="s">
        <v>285</v>
      </c>
      <c r="CB53" s="329"/>
      <c r="CC53" s="330"/>
      <c r="CD53" s="152"/>
      <c r="CE53" s="152"/>
      <c r="CF53" s="152"/>
      <c r="CG53" s="152"/>
      <c r="CH53" s="152"/>
      <c r="CI53" s="152"/>
      <c r="CJ53" s="152"/>
      <c r="CK53" s="150"/>
      <c r="CL53" s="145"/>
      <c r="CM53" s="144"/>
      <c r="CN53" s="145"/>
      <c r="CO53" s="774">
        <v>3</v>
      </c>
      <c r="CP53" s="775"/>
      <c r="CQ53" s="144"/>
      <c r="CR53" s="145"/>
      <c r="CS53" s="60"/>
      <c r="CT53" s="60"/>
      <c r="CU53" s="60"/>
      <c r="CV53" s="60"/>
    </row>
    <row r="54" spans="1:104" ht="19.5" customHeight="1" x14ac:dyDescent="0.35">
      <c r="A54" s="785" t="s">
        <v>304</v>
      </c>
      <c r="B54" s="786"/>
      <c r="C54" s="269" t="s">
        <v>435</v>
      </c>
      <c r="D54" s="259"/>
      <c r="E54" s="259"/>
      <c r="F54" s="258"/>
      <c r="G54" s="281"/>
      <c r="H54" s="281"/>
      <c r="I54" s="281"/>
      <c r="J54" s="281"/>
      <c r="K54" s="281"/>
      <c r="L54" s="281"/>
      <c r="M54" s="28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82"/>
      <c r="AC54" s="331"/>
      <c r="AD54" s="308"/>
      <c r="AE54" s="331"/>
      <c r="AF54" s="332"/>
      <c r="AG54" s="308"/>
      <c r="AH54" s="308"/>
      <c r="AI54" s="331"/>
      <c r="AJ54" s="308"/>
      <c r="AK54" s="331"/>
      <c r="AL54" s="332"/>
      <c r="AM54" s="308"/>
      <c r="AN54" s="308"/>
      <c r="AO54" s="331"/>
      <c r="AP54" s="332"/>
      <c r="AQ54" s="308"/>
      <c r="AR54" s="332"/>
      <c r="AS54" s="625"/>
      <c r="AT54" s="626"/>
      <c r="AU54" s="280"/>
      <c r="AV54" s="318"/>
      <c r="AW54" s="669"/>
      <c r="AX54" s="626"/>
      <c r="AY54" s="280"/>
      <c r="AZ54" s="318"/>
      <c r="BA54" s="669"/>
      <c r="BB54" s="626"/>
      <c r="BC54" s="280"/>
      <c r="BD54" s="318"/>
      <c r="BE54" s="669"/>
      <c r="BF54" s="626"/>
      <c r="BG54" s="280"/>
      <c r="BH54" s="318"/>
      <c r="BI54" s="669"/>
      <c r="BJ54" s="626"/>
      <c r="BK54" s="280"/>
      <c r="BL54" s="318"/>
      <c r="BM54" s="669"/>
      <c r="BN54" s="626"/>
      <c r="BO54" s="280"/>
      <c r="BP54" s="319"/>
      <c r="BQ54" s="625"/>
      <c r="BR54" s="626"/>
      <c r="BS54" s="280"/>
      <c r="BT54" s="318"/>
      <c r="BU54" s="669"/>
      <c r="BV54" s="626"/>
      <c r="BW54" s="280"/>
      <c r="BX54" s="318"/>
      <c r="BY54" s="333"/>
      <c r="BZ54" s="330"/>
      <c r="CA54" s="311"/>
      <c r="CB54" s="311"/>
      <c r="CC54" s="330"/>
      <c r="CD54" s="11"/>
    </row>
    <row r="55" spans="1:104" ht="19.5" customHeight="1" x14ac:dyDescent="0.35">
      <c r="A55" s="785" t="s">
        <v>424</v>
      </c>
      <c r="B55" s="786"/>
      <c r="C55" s="273" t="s">
        <v>33</v>
      </c>
      <c r="D55" s="271"/>
      <c r="E55" s="283"/>
      <c r="F55" s="283"/>
      <c r="G55" s="284"/>
      <c r="H55" s="284"/>
      <c r="I55" s="284"/>
      <c r="J55" s="284"/>
      <c r="K55" s="284"/>
      <c r="L55" s="284"/>
      <c r="M55" s="284"/>
      <c r="N55" s="285"/>
      <c r="O55" s="285"/>
      <c r="P55" s="285"/>
      <c r="Q55" s="285"/>
      <c r="R55" s="285"/>
      <c r="S55" s="285"/>
      <c r="T55" s="285"/>
      <c r="U55" s="285"/>
      <c r="V55" s="285"/>
      <c r="W55" s="285"/>
      <c r="X55" s="285"/>
      <c r="Y55" s="285"/>
      <c r="Z55" s="285"/>
      <c r="AA55" s="285"/>
      <c r="AB55" s="286"/>
      <c r="AC55" s="701">
        <v>4</v>
      </c>
      <c r="AD55" s="673"/>
      <c r="AE55" s="701">
        <v>3</v>
      </c>
      <c r="AF55" s="673"/>
      <c r="AG55" s="623">
        <v>250</v>
      </c>
      <c r="AH55" s="624"/>
      <c r="AI55" s="670">
        <f>SUM(AK55:AP55)</f>
        <v>136</v>
      </c>
      <c r="AJ55" s="624"/>
      <c r="AK55" s="670">
        <v>68</v>
      </c>
      <c r="AL55" s="624"/>
      <c r="AM55" s="670">
        <v>34</v>
      </c>
      <c r="AN55" s="624"/>
      <c r="AO55" s="670">
        <v>34</v>
      </c>
      <c r="AP55" s="624"/>
      <c r="AQ55" s="670"/>
      <c r="AR55" s="624"/>
      <c r="AS55" s="625"/>
      <c r="AT55" s="626"/>
      <c r="AU55" s="280"/>
      <c r="AV55" s="318"/>
      <c r="AW55" s="669"/>
      <c r="AX55" s="626"/>
      <c r="AY55" s="280"/>
      <c r="AZ55" s="318"/>
      <c r="BA55" s="669">
        <v>120</v>
      </c>
      <c r="BB55" s="626"/>
      <c r="BC55" s="280">
        <v>68</v>
      </c>
      <c r="BD55" s="318">
        <v>3</v>
      </c>
      <c r="BE55" s="669">
        <v>130</v>
      </c>
      <c r="BF55" s="626"/>
      <c r="BG55" s="280">
        <v>68</v>
      </c>
      <c r="BH55" s="318">
        <v>3</v>
      </c>
      <c r="BI55" s="669"/>
      <c r="BJ55" s="626"/>
      <c r="BK55" s="280"/>
      <c r="BL55" s="318"/>
      <c r="BM55" s="669"/>
      <c r="BN55" s="626"/>
      <c r="BO55" s="280"/>
      <c r="BP55" s="319"/>
      <c r="BQ55" s="625"/>
      <c r="BR55" s="626"/>
      <c r="BS55" s="280"/>
      <c r="BT55" s="318"/>
      <c r="BU55" s="669"/>
      <c r="BV55" s="626"/>
      <c r="BW55" s="280"/>
      <c r="BX55" s="318"/>
      <c r="BY55" s="619">
        <f t="shared" ref="BY55:BY57" si="3">SUM(AV55,AZ55,BD55,BH55,BL55,BP55,BT55,BX55)</f>
        <v>6</v>
      </c>
      <c r="BZ55" s="620"/>
      <c r="CA55" s="311" t="s">
        <v>286</v>
      </c>
      <c r="CB55" s="311"/>
      <c r="CC55" s="330"/>
      <c r="CD55" s="152"/>
      <c r="CE55" s="152"/>
      <c r="CF55" s="152"/>
      <c r="CG55" s="152"/>
      <c r="CH55" s="152"/>
      <c r="CI55" s="152"/>
      <c r="CJ55" s="152"/>
      <c r="CK55" s="151"/>
      <c r="CL55" s="155"/>
      <c r="CM55" s="147"/>
      <c r="CN55" s="155"/>
      <c r="CO55" s="50"/>
      <c r="CP55" s="51"/>
      <c r="CQ55" s="50"/>
      <c r="CR55" s="51"/>
      <c r="CS55" s="11"/>
      <c r="CT55" s="11"/>
      <c r="CU55" s="11"/>
      <c r="CV55" s="11"/>
    </row>
    <row r="56" spans="1:104" ht="19.5" customHeight="1" x14ac:dyDescent="0.35">
      <c r="A56" s="693" t="s">
        <v>425</v>
      </c>
      <c r="B56" s="694"/>
      <c r="C56" s="566" t="s">
        <v>157</v>
      </c>
      <c r="D56" s="271"/>
      <c r="E56" s="273"/>
      <c r="F56" s="273"/>
      <c r="G56" s="567"/>
      <c r="H56" s="567"/>
      <c r="I56" s="567"/>
      <c r="J56" s="567"/>
      <c r="K56" s="567"/>
      <c r="L56" s="567"/>
      <c r="M56" s="567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  <c r="AA56" s="243"/>
      <c r="AB56" s="568"/>
      <c r="AC56" s="701">
        <v>5</v>
      </c>
      <c r="AD56" s="673"/>
      <c r="AE56" s="701">
        <v>4</v>
      </c>
      <c r="AF56" s="673"/>
      <c r="AG56" s="623">
        <v>256</v>
      </c>
      <c r="AH56" s="624"/>
      <c r="AI56" s="670">
        <f>SUM(AK56:AP56)</f>
        <v>152</v>
      </c>
      <c r="AJ56" s="624"/>
      <c r="AK56" s="670">
        <v>118</v>
      </c>
      <c r="AL56" s="624"/>
      <c r="AM56" s="670">
        <v>18</v>
      </c>
      <c r="AN56" s="624"/>
      <c r="AO56" s="670">
        <v>16</v>
      </c>
      <c r="AP56" s="624"/>
      <c r="AQ56" s="670"/>
      <c r="AR56" s="624"/>
      <c r="AS56" s="625"/>
      <c r="AT56" s="626"/>
      <c r="AU56" s="317"/>
      <c r="AV56" s="318"/>
      <c r="AW56" s="669"/>
      <c r="AX56" s="626"/>
      <c r="AY56" s="317"/>
      <c r="AZ56" s="318"/>
      <c r="BA56" s="669"/>
      <c r="BB56" s="626"/>
      <c r="BC56" s="317"/>
      <c r="BD56" s="318"/>
      <c r="BE56" s="669">
        <v>136</v>
      </c>
      <c r="BF56" s="626"/>
      <c r="BG56" s="317">
        <v>84</v>
      </c>
      <c r="BH56" s="318">
        <v>3</v>
      </c>
      <c r="BI56" s="669">
        <v>120</v>
      </c>
      <c r="BJ56" s="626"/>
      <c r="BK56" s="317">
        <v>68</v>
      </c>
      <c r="BL56" s="318">
        <v>3</v>
      </c>
      <c r="BM56" s="669"/>
      <c r="BN56" s="626"/>
      <c r="BO56" s="317"/>
      <c r="BP56" s="319"/>
      <c r="BQ56" s="625"/>
      <c r="BR56" s="626"/>
      <c r="BS56" s="317"/>
      <c r="BT56" s="318"/>
      <c r="BU56" s="669"/>
      <c r="BV56" s="626"/>
      <c r="BW56" s="317"/>
      <c r="BX56" s="318"/>
      <c r="BY56" s="619">
        <f t="shared" si="3"/>
        <v>6</v>
      </c>
      <c r="BZ56" s="620"/>
      <c r="CA56" s="569" t="s">
        <v>287</v>
      </c>
      <c r="CB56" s="467"/>
      <c r="CC56" s="468"/>
      <c r="CD56" s="152"/>
      <c r="CE56" s="152"/>
      <c r="CF56" s="152"/>
      <c r="CG56" s="152"/>
      <c r="CH56" s="152"/>
      <c r="CI56" s="152"/>
      <c r="CJ56" s="152"/>
      <c r="CK56" s="151"/>
      <c r="CL56" s="155"/>
      <c r="CM56" s="147"/>
      <c r="CN56" s="155"/>
      <c r="CO56" s="50"/>
      <c r="CP56" s="51"/>
      <c r="CQ56" s="50"/>
      <c r="CR56" s="51"/>
      <c r="CS56" s="11"/>
      <c r="CT56" s="11"/>
      <c r="CU56" s="11"/>
      <c r="CV56" s="11"/>
    </row>
    <row r="57" spans="1:104" ht="19.5" customHeight="1" x14ac:dyDescent="0.35">
      <c r="A57" s="211"/>
      <c r="B57" s="212"/>
      <c r="C57" s="158" t="s">
        <v>456</v>
      </c>
      <c r="D57" s="483"/>
      <c r="E57" s="483"/>
      <c r="F57" s="483"/>
      <c r="G57" s="484"/>
      <c r="H57" s="484"/>
      <c r="I57" s="484"/>
      <c r="J57" s="484"/>
      <c r="K57" s="484"/>
      <c r="L57" s="484"/>
      <c r="M57" s="484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  <c r="AA57" s="485"/>
      <c r="AB57" s="486"/>
      <c r="AC57" s="46"/>
      <c r="AD57" s="49"/>
      <c r="AE57" s="46"/>
      <c r="AF57" s="49"/>
      <c r="AG57" s="710">
        <v>80</v>
      </c>
      <c r="AH57" s="711"/>
      <c r="AI57" s="788"/>
      <c r="AJ57" s="711"/>
      <c r="AK57" s="788"/>
      <c r="AL57" s="711"/>
      <c r="AM57" s="788"/>
      <c r="AN57" s="711"/>
      <c r="AO57" s="788"/>
      <c r="AP57" s="711"/>
      <c r="AQ57" s="788"/>
      <c r="AR57" s="711"/>
      <c r="AS57" s="782"/>
      <c r="AT57" s="688"/>
      <c r="AU57" s="182"/>
      <c r="AV57" s="481"/>
      <c r="AW57" s="687"/>
      <c r="AX57" s="688"/>
      <c r="AY57" s="182"/>
      <c r="AZ57" s="481"/>
      <c r="BA57" s="687"/>
      <c r="BB57" s="688"/>
      <c r="BC57" s="182"/>
      <c r="BD57" s="481"/>
      <c r="BE57" s="687"/>
      <c r="BF57" s="688"/>
      <c r="BG57" s="182"/>
      <c r="BH57" s="481"/>
      <c r="BI57" s="687">
        <v>80</v>
      </c>
      <c r="BJ57" s="688"/>
      <c r="BK57" s="182"/>
      <c r="BL57" s="481">
        <v>2</v>
      </c>
      <c r="BM57" s="687"/>
      <c r="BN57" s="688"/>
      <c r="BO57" s="182"/>
      <c r="BP57" s="482"/>
      <c r="BQ57" s="782"/>
      <c r="BR57" s="688"/>
      <c r="BS57" s="182"/>
      <c r="BT57" s="481"/>
      <c r="BU57" s="687"/>
      <c r="BV57" s="688"/>
      <c r="BW57" s="182"/>
      <c r="BX57" s="481"/>
      <c r="BY57" s="780">
        <f t="shared" si="3"/>
        <v>2</v>
      </c>
      <c r="BZ57" s="781"/>
      <c r="CA57" s="137"/>
      <c r="CB57" s="137"/>
      <c r="CC57" s="223"/>
      <c r="CD57" s="152"/>
      <c r="CE57" s="152"/>
      <c r="CF57" s="152"/>
      <c r="CG57" s="152"/>
      <c r="CH57" s="152"/>
      <c r="CI57" s="152"/>
      <c r="CJ57" s="152"/>
      <c r="CK57" s="802">
        <v>5</v>
      </c>
      <c r="CL57" s="803"/>
      <c r="CM57" s="47"/>
      <c r="CN57" s="49"/>
      <c r="CO57" s="61"/>
      <c r="CP57" s="62"/>
      <c r="CQ57" s="61"/>
      <c r="CR57" s="62"/>
      <c r="CS57" s="11"/>
      <c r="CT57" s="11"/>
      <c r="CU57" s="11"/>
      <c r="CV57" s="11"/>
    </row>
    <row r="58" spans="1:104" ht="19.5" customHeight="1" x14ac:dyDescent="0.35">
      <c r="A58" s="444"/>
      <c r="B58" s="445"/>
      <c r="C58" s="461" t="s">
        <v>457</v>
      </c>
      <c r="D58" s="462"/>
      <c r="E58" s="462"/>
      <c r="F58" s="462"/>
      <c r="G58" s="463"/>
      <c r="H58" s="463"/>
      <c r="I58" s="463"/>
      <c r="J58" s="463"/>
      <c r="K58" s="463"/>
      <c r="L58" s="463"/>
      <c r="M58" s="463"/>
      <c r="N58" s="464"/>
      <c r="O58" s="464"/>
      <c r="P58" s="464"/>
      <c r="Q58" s="464"/>
      <c r="R58" s="464"/>
      <c r="S58" s="464"/>
      <c r="T58" s="464"/>
      <c r="U58" s="464"/>
      <c r="V58" s="464"/>
      <c r="W58" s="464"/>
      <c r="X58" s="464"/>
      <c r="Y58" s="464"/>
      <c r="Z58" s="464"/>
      <c r="AA58" s="464"/>
      <c r="AB58" s="465"/>
      <c r="AC58" s="459"/>
      <c r="AD58" s="460"/>
      <c r="AE58" s="459"/>
      <c r="AF58" s="460"/>
      <c r="AG58" s="478"/>
      <c r="AH58" s="479"/>
      <c r="AI58" s="480"/>
      <c r="AJ58" s="479"/>
      <c r="AK58" s="480"/>
      <c r="AL58" s="479"/>
      <c r="AM58" s="480"/>
      <c r="AN58" s="479"/>
      <c r="AO58" s="480"/>
      <c r="AP58" s="479"/>
      <c r="AQ58" s="480"/>
      <c r="AR58" s="479"/>
      <c r="AS58" s="455"/>
      <c r="AT58" s="477"/>
      <c r="AU58" s="455"/>
      <c r="AV58" s="456"/>
      <c r="AW58" s="476"/>
      <c r="AX58" s="477"/>
      <c r="AY58" s="455"/>
      <c r="AZ58" s="456"/>
      <c r="BA58" s="476"/>
      <c r="BB58" s="477"/>
      <c r="BC58" s="455"/>
      <c r="BD58" s="456"/>
      <c r="BE58" s="476"/>
      <c r="BF58" s="477"/>
      <c r="BG58" s="455"/>
      <c r="BH58" s="456"/>
      <c r="BI58" s="476"/>
      <c r="BJ58" s="477"/>
      <c r="BK58" s="455"/>
      <c r="BL58" s="456"/>
      <c r="BM58" s="476"/>
      <c r="BN58" s="477"/>
      <c r="BO58" s="455"/>
      <c r="BP58" s="458"/>
      <c r="BQ58" s="455"/>
      <c r="BR58" s="477"/>
      <c r="BS58" s="455"/>
      <c r="BT58" s="456"/>
      <c r="BU58" s="476"/>
      <c r="BV58" s="477"/>
      <c r="BW58" s="455"/>
      <c r="BX58" s="456"/>
      <c r="BY58" s="474"/>
      <c r="BZ58" s="475"/>
      <c r="CA58" s="453"/>
      <c r="CB58" s="453"/>
      <c r="CC58" s="454"/>
      <c r="CD58" s="152"/>
      <c r="CE58" s="152"/>
      <c r="CF58" s="152"/>
      <c r="CG58" s="152"/>
      <c r="CH58" s="152"/>
      <c r="CI58" s="152"/>
      <c r="CJ58" s="152"/>
      <c r="CK58" s="46"/>
      <c r="CL58" s="49"/>
      <c r="CM58" s="47"/>
      <c r="CN58" s="49"/>
      <c r="CO58" s="74"/>
      <c r="CP58" s="75"/>
      <c r="CQ58" s="74"/>
      <c r="CR58" s="75"/>
      <c r="CS58" s="11"/>
      <c r="CT58" s="11"/>
      <c r="CU58" s="11"/>
      <c r="CV58" s="11"/>
    </row>
    <row r="59" spans="1:104" ht="19.5" customHeight="1" x14ac:dyDescent="0.35">
      <c r="A59" s="693" t="s">
        <v>426</v>
      </c>
      <c r="B59" s="694"/>
      <c r="C59" s="566" t="s">
        <v>156</v>
      </c>
      <c r="D59" s="271"/>
      <c r="E59" s="273"/>
      <c r="F59" s="273"/>
      <c r="G59" s="567"/>
      <c r="H59" s="567"/>
      <c r="I59" s="567"/>
      <c r="J59" s="567"/>
      <c r="K59" s="567"/>
      <c r="L59" s="567"/>
      <c r="M59" s="567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568"/>
      <c r="AC59" s="701">
        <v>5</v>
      </c>
      <c r="AD59" s="673"/>
      <c r="AE59" s="701">
        <v>4</v>
      </c>
      <c r="AF59" s="673"/>
      <c r="AG59" s="840">
        <f>ROUND(1.7*AI59+36,-1)</f>
        <v>210</v>
      </c>
      <c r="AH59" s="686"/>
      <c r="AI59" s="685">
        <f>SUM(AK59:AP59)</f>
        <v>100</v>
      </c>
      <c r="AJ59" s="686"/>
      <c r="AK59" s="685">
        <v>50</v>
      </c>
      <c r="AL59" s="686"/>
      <c r="AM59" s="685">
        <v>34</v>
      </c>
      <c r="AN59" s="686"/>
      <c r="AO59" s="685">
        <v>16</v>
      </c>
      <c r="AP59" s="686"/>
      <c r="AQ59" s="670"/>
      <c r="AR59" s="624"/>
      <c r="AS59" s="625"/>
      <c r="AT59" s="626"/>
      <c r="AU59" s="317"/>
      <c r="AV59" s="318"/>
      <c r="AW59" s="669"/>
      <c r="AX59" s="626"/>
      <c r="AY59" s="317"/>
      <c r="AZ59" s="318"/>
      <c r="BA59" s="669"/>
      <c r="BB59" s="626"/>
      <c r="BC59" s="317"/>
      <c r="BD59" s="318"/>
      <c r="BE59" s="669">
        <v>120</v>
      </c>
      <c r="BF59" s="626"/>
      <c r="BG59" s="317">
        <v>66</v>
      </c>
      <c r="BH59" s="318">
        <v>3</v>
      </c>
      <c r="BI59" s="669">
        <v>90</v>
      </c>
      <c r="BJ59" s="626"/>
      <c r="BK59" s="317">
        <v>34</v>
      </c>
      <c r="BL59" s="318">
        <v>2</v>
      </c>
      <c r="BM59" s="669"/>
      <c r="BN59" s="626"/>
      <c r="BO59" s="317"/>
      <c r="BP59" s="319"/>
      <c r="BQ59" s="625"/>
      <c r="BR59" s="626"/>
      <c r="BS59" s="317"/>
      <c r="BT59" s="318"/>
      <c r="BU59" s="669"/>
      <c r="BV59" s="626"/>
      <c r="BW59" s="317"/>
      <c r="BX59" s="318"/>
      <c r="BY59" s="619">
        <f t="shared" ref="BY59:BY60" si="4">SUM(AV59,AZ59,BD59,BH59,BL59,BP59,BT59,BX59)</f>
        <v>5</v>
      </c>
      <c r="BZ59" s="620"/>
      <c r="CA59" s="569" t="s">
        <v>288</v>
      </c>
      <c r="CB59" s="466"/>
      <c r="CC59" s="493"/>
      <c r="CD59" s="152"/>
      <c r="CE59" s="152"/>
      <c r="CF59" s="152"/>
      <c r="CG59" s="152"/>
      <c r="CH59" s="152"/>
      <c r="CI59" s="152"/>
      <c r="CJ59" s="152"/>
      <c r="CK59" s="151"/>
      <c r="CL59" s="155"/>
      <c r="CM59" s="147"/>
      <c r="CN59" s="155"/>
      <c r="CO59" s="50"/>
      <c r="CP59" s="51"/>
      <c r="CQ59" s="50"/>
      <c r="CR59" s="51"/>
      <c r="CS59" s="11"/>
      <c r="CT59" s="11"/>
      <c r="CU59" s="11"/>
      <c r="CV59" s="11"/>
    </row>
    <row r="60" spans="1:104" ht="19.5" customHeight="1" x14ac:dyDescent="0.35">
      <c r="A60" s="211"/>
      <c r="B60" s="212"/>
      <c r="C60" s="158" t="s">
        <v>458</v>
      </c>
      <c r="D60" s="570"/>
      <c r="E60" s="158"/>
      <c r="F60" s="158"/>
      <c r="G60" s="571"/>
      <c r="H60" s="571"/>
      <c r="I60" s="571"/>
      <c r="J60" s="571"/>
      <c r="K60" s="571"/>
      <c r="L60" s="571"/>
      <c r="M60" s="571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565"/>
      <c r="AC60" s="46"/>
      <c r="AD60" s="49"/>
      <c r="AE60" s="46"/>
      <c r="AF60" s="49"/>
      <c r="AG60" s="710">
        <v>40</v>
      </c>
      <c r="AH60" s="711"/>
      <c r="AI60" s="788"/>
      <c r="AJ60" s="711"/>
      <c r="AK60" s="788"/>
      <c r="AL60" s="711"/>
      <c r="AM60" s="788"/>
      <c r="AN60" s="711"/>
      <c r="AO60" s="788"/>
      <c r="AP60" s="711"/>
      <c r="AQ60" s="788"/>
      <c r="AR60" s="711"/>
      <c r="AS60" s="782"/>
      <c r="AT60" s="688"/>
      <c r="AU60" s="191"/>
      <c r="AV60" s="481"/>
      <c r="AW60" s="687"/>
      <c r="AX60" s="688"/>
      <c r="AY60" s="191"/>
      <c r="AZ60" s="481"/>
      <c r="BA60" s="687"/>
      <c r="BB60" s="688"/>
      <c r="BC60" s="191"/>
      <c r="BD60" s="481"/>
      <c r="BE60" s="687"/>
      <c r="BF60" s="688"/>
      <c r="BG60" s="191"/>
      <c r="BH60" s="481"/>
      <c r="BI60" s="687">
        <v>40</v>
      </c>
      <c r="BJ60" s="688"/>
      <c r="BK60" s="191"/>
      <c r="BL60" s="481">
        <v>1</v>
      </c>
      <c r="BM60" s="687"/>
      <c r="BN60" s="688"/>
      <c r="BO60" s="191"/>
      <c r="BP60" s="482"/>
      <c r="BQ60" s="782"/>
      <c r="BR60" s="688"/>
      <c r="BS60" s="191"/>
      <c r="BT60" s="481"/>
      <c r="BU60" s="687"/>
      <c r="BV60" s="688"/>
      <c r="BW60" s="191"/>
      <c r="BX60" s="481"/>
      <c r="BY60" s="780">
        <f t="shared" si="4"/>
        <v>1</v>
      </c>
      <c r="BZ60" s="781"/>
      <c r="CA60" s="55"/>
      <c r="CB60" s="55"/>
      <c r="CC60" s="219"/>
      <c r="CD60" s="152"/>
      <c r="CE60" s="152"/>
      <c r="CF60" s="152"/>
      <c r="CG60" s="152"/>
      <c r="CH60" s="152"/>
      <c r="CI60" s="152"/>
      <c r="CJ60" s="152"/>
      <c r="CK60" s="46"/>
      <c r="CL60" s="49"/>
      <c r="CM60" s="802">
        <v>5</v>
      </c>
      <c r="CN60" s="803"/>
      <c r="CO60" s="61"/>
      <c r="CP60" s="62"/>
      <c r="CQ60" s="61"/>
      <c r="CR60" s="62"/>
      <c r="CS60" s="11"/>
      <c r="CT60" s="11"/>
      <c r="CU60" s="11"/>
      <c r="CV60" s="11"/>
    </row>
    <row r="61" spans="1:104" ht="19.5" customHeight="1" x14ac:dyDescent="0.35">
      <c r="A61" s="446"/>
      <c r="B61" s="447"/>
      <c r="C61" s="461" t="s">
        <v>459</v>
      </c>
      <c r="D61" s="489"/>
      <c r="E61" s="461"/>
      <c r="F61" s="461"/>
      <c r="G61" s="490"/>
      <c r="H61" s="490"/>
      <c r="I61" s="490"/>
      <c r="J61" s="490"/>
      <c r="K61" s="490"/>
      <c r="L61" s="490"/>
      <c r="M61" s="490"/>
      <c r="N61" s="491"/>
      <c r="O61" s="491"/>
      <c r="P61" s="491"/>
      <c r="Q61" s="491"/>
      <c r="R61" s="491"/>
      <c r="S61" s="491"/>
      <c r="T61" s="491"/>
      <c r="U61" s="491"/>
      <c r="V61" s="491"/>
      <c r="W61" s="491"/>
      <c r="X61" s="491"/>
      <c r="Y61" s="491"/>
      <c r="Z61" s="491"/>
      <c r="AA61" s="491"/>
      <c r="AB61" s="492"/>
      <c r="AC61" s="495"/>
      <c r="AD61" s="515"/>
      <c r="AE61" s="495"/>
      <c r="AF61" s="496"/>
      <c r="AG61" s="478"/>
      <c r="AH61" s="479"/>
      <c r="AI61" s="480"/>
      <c r="AJ61" s="479"/>
      <c r="AK61" s="480"/>
      <c r="AL61" s="479"/>
      <c r="AM61" s="480"/>
      <c r="AN61" s="479"/>
      <c r="AO61" s="480"/>
      <c r="AP61" s="479"/>
      <c r="AQ61" s="480"/>
      <c r="AR61" s="479"/>
      <c r="AS61" s="457"/>
      <c r="AT61" s="477"/>
      <c r="AU61" s="457"/>
      <c r="AV61" s="456"/>
      <c r="AW61" s="476"/>
      <c r="AX61" s="477"/>
      <c r="AY61" s="457"/>
      <c r="AZ61" s="456"/>
      <c r="BA61" s="476"/>
      <c r="BB61" s="477"/>
      <c r="BC61" s="457"/>
      <c r="BD61" s="456"/>
      <c r="BE61" s="476"/>
      <c r="BF61" s="477"/>
      <c r="BG61" s="457"/>
      <c r="BH61" s="456"/>
      <c r="BI61" s="476"/>
      <c r="BJ61" s="477"/>
      <c r="BK61" s="457"/>
      <c r="BL61" s="456"/>
      <c r="BM61" s="476"/>
      <c r="BN61" s="477"/>
      <c r="BO61" s="457"/>
      <c r="BP61" s="458"/>
      <c r="BQ61" s="457"/>
      <c r="BR61" s="477"/>
      <c r="BS61" s="457"/>
      <c r="BT61" s="456"/>
      <c r="BU61" s="476"/>
      <c r="BV61" s="477"/>
      <c r="BW61" s="457"/>
      <c r="BX61" s="456"/>
      <c r="BY61" s="474"/>
      <c r="BZ61" s="475"/>
      <c r="CA61" s="487"/>
      <c r="CB61" s="487"/>
      <c r="CC61" s="488"/>
      <c r="CD61" s="191"/>
      <c r="CE61" s="191"/>
      <c r="CF61" s="191"/>
      <c r="CG61" s="191"/>
      <c r="CH61" s="191"/>
      <c r="CI61" s="191"/>
      <c r="CJ61" s="191"/>
      <c r="CK61" s="46"/>
      <c r="CL61" s="47"/>
      <c r="CM61" s="190"/>
      <c r="CN61" s="190"/>
      <c r="CO61" s="61"/>
      <c r="CP61" s="61"/>
      <c r="CQ61" s="61"/>
      <c r="CR61" s="62"/>
      <c r="CS61" s="11"/>
      <c r="CT61" s="11"/>
      <c r="CU61" s="11"/>
      <c r="CV61" s="11"/>
    </row>
    <row r="62" spans="1:104" ht="19.5" customHeight="1" x14ac:dyDescent="0.35">
      <c r="A62" s="675" t="s">
        <v>305</v>
      </c>
      <c r="B62" s="676"/>
      <c r="C62" s="269" t="s">
        <v>376</v>
      </c>
      <c r="D62" s="259"/>
      <c r="E62" s="259"/>
      <c r="F62" s="259"/>
      <c r="G62" s="260"/>
      <c r="H62" s="260"/>
      <c r="I62" s="260"/>
      <c r="J62" s="260"/>
      <c r="K62" s="260"/>
      <c r="L62" s="260"/>
      <c r="M62" s="260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72"/>
      <c r="AC62" s="304"/>
      <c r="AD62" s="305"/>
      <c r="AE62" s="304"/>
      <c r="AF62" s="306"/>
      <c r="AG62" s="623"/>
      <c r="AH62" s="624"/>
      <c r="AI62" s="670"/>
      <c r="AJ62" s="624"/>
      <c r="AK62" s="670"/>
      <c r="AL62" s="624"/>
      <c r="AM62" s="670"/>
      <c r="AN62" s="624"/>
      <c r="AO62" s="670"/>
      <c r="AP62" s="624"/>
      <c r="AQ62" s="670"/>
      <c r="AR62" s="624"/>
      <c r="AS62" s="625"/>
      <c r="AT62" s="626"/>
      <c r="AU62" s="280"/>
      <c r="AV62" s="318"/>
      <c r="AW62" s="669"/>
      <c r="AX62" s="626"/>
      <c r="AY62" s="280"/>
      <c r="AZ62" s="318"/>
      <c r="BA62" s="669"/>
      <c r="BB62" s="626"/>
      <c r="BC62" s="280"/>
      <c r="BD62" s="318"/>
      <c r="BE62" s="669"/>
      <c r="BF62" s="626"/>
      <c r="BG62" s="280"/>
      <c r="BH62" s="318"/>
      <c r="BI62" s="669"/>
      <c r="BJ62" s="626"/>
      <c r="BK62" s="280"/>
      <c r="BL62" s="318"/>
      <c r="BM62" s="669"/>
      <c r="BN62" s="626"/>
      <c r="BO62" s="280"/>
      <c r="BP62" s="319"/>
      <c r="BQ62" s="625"/>
      <c r="BR62" s="626"/>
      <c r="BS62" s="280"/>
      <c r="BT62" s="318"/>
      <c r="BU62" s="669"/>
      <c r="BV62" s="626"/>
      <c r="BW62" s="280"/>
      <c r="BX62" s="318"/>
      <c r="BY62" s="309"/>
      <c r="BZ62" s="310"/>
      <c r="CA62" s="311"/>
      <c r="CB62" s="311"/>
      <c r="CC62" s="330"/>
      <c r="CD62" s="152"/>
      <c r="CE62" s="152"/>
      <c r="CF62" s="152"/>
      <c r="CG62" s="152"/>
      <c r="CH62" s="152"/>
      <c r="CI62" s="152"/>
      <c r="CJ62" s="152"/>
      <c r="CK62" s="64"/>
      <c r="CL62" s="15"/>
      <c r="CM62" s="15"/>
      <c r="CN62" s="15"/>
      <c r="CO62" s="15"/>
      <c r="CP62" s="15"/>
      <c r="CQ62" s="15"/>
      <c r="CR62" s="16"/>
      <c r="CS62" s="11"/>
      <c r="CT62" s="11"/>
      <c r="CU62" s="11"/>
      <c r="CV62" s="11"/>
    </row>
    <row r="63" spans="1:104" ht="19.5" customHeight="1" x14ac:dyDescent="0.35">
      <c r="A63" s="693" t="s">
        <v>306</v>
      </c>
      <c r="B63" s="694"/>
      <c r="C63" s="566" t="s">
        <v>170</v>
      </c>
      <c r="D63" s="271"/>
      <c r="E63" s="259"/>
      <c r="F63" s="259"/>
      <c r="G63" s="260"/>
      <c r="H63" s="260"/>
      <c r="I63" s="260"/>
      <c r="J63" s="260"/>
      <c r="K63" s="260"/>
      <c r="L63" s="260"/>
      <c r="M63" s="260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72"/>
      <c r="AC63" s="670">
        <v>2</v>
      </c>
      <c r="AD63" s="624"/>
      <c r="AE63" s="701">
        <v>3</v>
      </c>
      <c r="AF63" s="673"/>
      <c r="AG63" s="623">
        <v>228</v>
      </c>
      <c r="AH63" s="624"/>
      <c r="AI63" s="670">
        <f>SUM(AK63:AP63)</f>
        <v>118</v>
      </c>
      <c r="AJ63" s="624"/>
      <c r="AK63" s="670">
        <v>68</v>
      </c>
      <c r="AL63" s="624"/>
      <c r="AM63" s="670">
        <v>16</v>
      </c>
      <c r="AN63" s="624"/>
      <c r="AO63" s="670">
        <v>34</v>
      </c>
      <c r="AP63" s="624"/>
      <c r="AQ63" s="670"/>
      <c r="AR63" s="624"/>
      <c r="AS63" s="625"/>
      <c r="AT63" s="626"/>
      <c r="AU63" s="317"/>
      <c r="AV63" s="318"/>
      <c r="AW63" s="669">
        <v>120</v>
      </c>
      <c r="AX63" s="626"/>
      <c r="AY63" s="317">
        <v>68</v>
      </c>
      <c r="AZ63" s="318">
        <v>3</v>
      </c>
      <c r="BA63" s="669">
        <v>108</v>
      </c>
      <c r="BB63" s="626"/>
      <c r="BC63" s="317">
        <v>50</v>
      </c>
      <c r="BD63" s="318">
        <v>3</v>
      </c>
      <c r="BE63" s="669"/>
      <c r="BF63" s="626"/>
      <c r="BG63" s="317"/>
      <c r="BH63" s="318"/>
      <c r="BI63" s="669"/>
      <c r="BJ63" s="626"/>
      <c r="BK63" s="317"/>
      <c r="BL63" s="318"/>
      <c r="BM63" s="669"/>
      <c r="BN63" s="626"/>
      <c r="BO63" s="317"/>
      <c r="BP63" s="319"/>
      <c r="BQ63" s="625"/>
      <c r="BR63" s="626"/>
      <c r="BS63" s="317"/>
      <c r="BT63" s="318"/>
      <c r="BU63" s="669"/>
      <c r="BV63" s="626"/>
      <c r="BW63" s="317"/>
      <c r="BX63" s="318"/>
      <c r="BY63" s="619">
        <f t="shared" ref="BY63:BY69" si="5">SUM(AV63,AZ63,BD63,BH63,BL63,BP63,BT63,BX63)</f>
        <v>6</v>
      </c>
      <c r="BZ63" s="620"/>
      <c r="CA63" s="569" t="s">
        <v>289</v>
      </c>
      <c r="CB63" s="466"/>
      <c r="CC63" s="493"/>
      <c r="CD63" s="152"/>
      <c r="CE63" s="152"/>
      <c r="CF63" s="152"/>
      <c r="CG63" s="152"/>
      <c r="CH63" s="152"/>
      <c r="CI63" s="152"/>
      <c r="CJ63" s="152"/>
      <c r="CK63" s="776"/>
      <c r="CL63" s="777"/>
      <c r="CM63" s="147"/>
      <c r="CN63" s="155"/>
      <c r="CO63" s="147"/>
      <c r="CP63" s="155"/>
      <c r="CQ63" s="147"/>
      <c r="CR63" s="51"/>
      <c r="CS63" s="11"/>
      <c r="CT63" s="11"/>
      <c r="CU63" s="11"/>
      <c r="CV63" s="11"/>
    </row>
    <row r="64" spans="1:104" ht="19.5" customHeight="1" x14ac:dyDescent="0.35">
      <c r="A64" s="702"/>
      <c r="B64" s="703"/>
      <c r="C64" s="461" t="s">
        <v>460</v>
      </c>
      <c r="D64" s="489"/>
      <c r="E64" s="450"/>
      <c r="F64" s="450"/>
      <c r="G64" s="497"/>
      <c r="H64" s="497"/>
      <c r="I64" s="497"/>
      <c r="J64" s="497"/>
      <c r="K64" s="497"/>
      <c r="L64" s="497"/>
      <c r="M64" s="497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498"/>
      <c r="AC64" s="459"/>
      <c r="AD64" s="494"/>
      <c r="AE64" s="704"/>
      <c r="AF64" s="705"/>
      <c r="AG64" s="691">
        <v>80</v>
      </c>
      <c r="AH64" s="692"/>
      <c r="AI64" s="706"/>
      <c r="AJ64" s="692"/>
      <c r="AK64" s="706"/>
      <c r="AL64" s="692"/>
      <c r="AM64" s="706"/>
      <c r="AN64" s="692"/>
      <c r="AO64" s="706"/>
      <c r="AP64" s="692"/>
      <c r="AQ64" s="706"/>
      <c r="AR64" s="692"/>
      <c r="AS64" s="814"/>
      <c r="AT64" s="690"/>
      <c r="AU64" s="455"/>
      <c r="AV64" s="456"/>
      <c r="AW64" s="689"/>
      <c r="AX64" s="690"/>
      <c r="AY64" s="455"/>
      <c r="AZ64" s="456"/>
      <c r="BA64" s="689"/>
      <c r="BB64" s="690"/>
      <c r="BC64" s="455"/>
      <c r="BD64" s="456"/>
      <c r="BE64" s="689">
        <v>80</v>
      </c>
      <c r="BF64" s="690"/>
      <c r="BG64" s="455"/>
      <c r="BH64" s="456">
        <v>2</v>
      </c>
      <c r="BI64" s="689"/>
      <c r="BJ64" s="690"/>
      <c r="BK64" s="455"/>
      <c r="BL64" s="456"/>
      <c r="BM64" s="689"/>
      <c r="BN64" s="690"/>
      <c r="BO64" s="455"/>
      <c r="BP64" s="458"/>
      <c r="BQ64" s="814"/>
      <c r="BR64" s="690"/>
      <c r="BS64" s="455"/>
      <c r="BT64" s="456"/>
      <c r="BU64" s="689"/>
      <c r="BV64" s="690"/>
      <c r="BW64" s="455"/>
      <c r="BX64" s="456"/>
      <c r="BY64" s="656">
        <f t="shared" si="5"/>
        <v>2</v>
      </c>
      <c r="BZ64" s="657"/>
      <c r="CA64" s="487"/>
      <c r="CB64" s="487"/>
      <c r="CC64" s="488"/>
      <c r="CD64" s="152"/>
      <c r="CE64" s="152"/>
      <c r="CF64" s="152"/>
      <c r="CG64" s="152"/>
      <c r="CH64" s="152"/>
      <c r="CI64" s="152"/>
      <c r="CJ64" s="152"/>
      <c r="CK64" s="778">
        <v>4</v>
      </c>
      <c r="CL64" s="779"/>
      <c r="CM64" s="146"/>
      <c r="CN64" s="149"/>
      <c r="CO64" s="146"/>
      <c r="CP64" s="149"/>
      <c r="CQ64" s="146"/>
      <c r="CR64" s="62"/>
      <c r="CS64" s="11"/>
      <c r="CT64" s="11"/>
      <c r="CU64" s="11"/>
      <c r="CV64" s="11"/>
    </row>
    <row r="65" spans="1:104" ht="19.5" customHeight="1" x14ac:dyDescent="0.35">
      <c r="A65" s="693" t="s">
        <v>307</v>
      </c>
      <c r="B65" s="694"/>
      <c r="C65" s="566" t="s">
        <v>192</v>
      </c>
      <c r="D65" s="271"/>
      <c r="E65" s="259"/>
      <c r="F65" s="259"/>
      <c r="G65" s="260"/>
      <c r="H65" s="260"/>
      <c r="I65" s="260"/>
      <c r="J65" s="260"/>
      <c r="K65" s="260"/>
      <c r="L65" s="260"/>
      <c r="M65" s="260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72"/>
      <c r="AC65" s="670">
        <v>3</v>
      </c>
      <c r="AD65" s="624"/>
      <c r="AE65" s="701"/>
      <c r="AF65" s="673"/>
      <c r="AG65" s="623">
        <v>170</v>
      </c>
      <c r="AH65" s="624"/>
      <c r="AI65" s="670">
        <f>SUM(AK65:AP65)</f>
        <v>84</v>
      </c>
      <c r="AJ65" s="624"/>
      <c r="AK65" s="670">
        <v>50</v>
      </c>
      <c r="AL65" s="624"/>
      <c r="AM65" s="670">
        <v>18</v>
      </c>
      <c r="AN65" s="624"/>
      <c r="AO65" s="670">
        <v>16</v>
      </c>
      <c r="AP65" s="624"/>
      <c r="AQ65" s="670"/>
      <c r="AR65" s="624"/>
      <c r="AS65" s="625"/>
      <c r="AT65" s="626"/>
      <c r="AU65" s="317"/>
      <c r="AV65" s="318"/>
      <c r="AW65" s="669"/>
      <c r="AX65" s="626"/>
      <c r="AY65" s="317"/>
      <c r="AZ65" s="318"/>
      <c r="BA65" s="669">
        <v>170</v>
      </c>
      <c r="BB65" s="626"/>
      <c r="BC65" s="317">
        <v>84</v>
      </c>
      <c r="BD65" s="318">
        <v>4</v>
      </c>
      <c r="BE65" s="669"/>
      <c r="BF65" s="626"/>
      <c r="BG65" s="317"/>
      <c r="BH65" s="318"/>
      <c r="BI65" s="669"/>
      <c r="BJ65" s="626"/>
      <c r="BK65" s="317"/>
      <c r="BL65" s="318"/>
      <c r="BM65" s="669"/>
      <c r="BN65" s="626"/>
      <c r="BO65" s="317"/>
      <c r="BP65" s="319"/>
      <c r="BQ65" s="625"/>
      <c r="BR65" s="626"/>
      <c r="BS65" s="317"/>
      <c r="BT65" s="318"/>
      <c r="BU65" s="669"/>
      <c r="BV65" s="626"/>
      <c r="BW65" s="317"/>
      <c r="BX65" s="318"/>
      <c r="BY65" s="619">
        <f t="shared" si="5"/>
        <v>4</v>
      </c>
      <c r="BZ65" s="620"/>
      <c r="CA65" s="572" t="s">
        <v>290</v>
      </c>
      <c r="CB65" s="466"/>
      <c r="CC65" s="493"/>
      <c r="CD65" s="152"/>
      <c r="CE65" s="152"/>
      <c r="CF65" s="152"/>
      <c r="CG65" s="152"/>
      <c r="CH65" s="152"/>
      <c r="CI65" s="152"/>
      <c r="CJ65" s="152"/>
      <c r="CK65" s="776"/>
      <c r="CL65" s="777"/>
      <c r="CM65" s="147"/>
      <c r="CN65" s="155"/>
      <c r="CO65" s="147"/>
      <c r="CP65" s="155"/>
      <c r="CQ65" s="147"/>
      <c r="CR65" s="51"/>
      <c r="CS65" s="11"/>
      <c r="CT65" s="11"/>
      <c r="CU65" s="11"/>
      <c r="CV65" s="11"/>
    </row>
    <row r="66" spans="1:104" ht="19.5" customHeight="1" x14ac:dyDescent="0.35">
      <c r="A66" s="702"/>
      <c r="B66" s="703"/>
      <c r="C66" s="461" t="s">
        <v>461</v>
      </c>
      <c r="D66" s="489"/>
      <c r="E66" s="450"/>
      <c r="F66" s="450"/>
      <c r="G66" s="497"/>
      <c r="H66" s="497"/>
      <c r="I66" s="497"/>
      <c r="J66" s="497"/>
      <c r="K66" s="497"/>
      <c r="L66" s="497"/>
      <c r="M66" s="497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498"/>
      <c r="AC66" s="459"/>
      <c r="AD66" s="494"/>
      <c r="AE66" s="704"/>
      <c r="AF66" s="705"/>
      <c r="AG66" s="691">
        <v>80</v>
      </c>
      <c r="AH66" s="692"/>
      <c r="AI66" s="706"/>
      <c r="AJ66" s="692"/>
      <c r="AK66" s="706"/>
      <c r="AL66" s="692"/>
      <c r="AM66" s="706"/>
      <c r="AN66" s="692"/>
      <c r="AO66" s="706"/>
      <c r="AP66" s="692"/>
      <c r="AQ66" s="706"/>
      <c r="AR66" s="692"/>
      <c r="AS66" s="814"/>
      <c r="AT66" s="690"/>
      <c r="AU66" s="455"/>
      <c r="AV66" s="456"/>
      <c r="AW66" s="689"/>
      <c r="AX66" s="690"/>
      <c r="AY66" s="455"/>
      <c r="AZ66" s="456"/>
      <c r="BA66" s="689"/>
      <c r="BB66" s="690"/>
      <c r="BC66" s="455"/>
      <c r="BD66" s="456"/>
      <c r="BE66" s="689">
        <v>80</v>
      </c>
      <c r="BF66" s="690"/>
      <c r="BG66" s="455"/>
      <c r="BH66" s="456">
        <v>2</v>
      </c>
      <c r="BI66" s="689"/>
      <c r="BJ66" s="690"/>
      <c r="BK66" s="455"/>
      <c r="BL66" s="456"/>
      <c r="BM66" s="689"/>
      <c r="BN66" s="690"/>
      <c r="BO66" s="455"/>
      <c r="BP66" s="458"/>
      <c r="BQ66" s="814"/>
      <c r="BR66" s="690"/>
      <c r="BS66" s="455"/>
      <c r="BT66" s="456"/>
      <c r="BU66" s="689"/>
      <c r="BV66" s="690"/>
      <c r="BW66" s="455"/>
      <c r="BX66" s="456"/>
      <c r="BY66" s="656">
        <f t="shared" si="5"/>
        <v>2</v>
      </c>
      <c r="BZ66" s="657"/>
      <c r="CA66" s="487"/>
      <c r="CB66" s="487"/>
      <c r="CC66" s="488"/>
      <c r="CD66" s="152"/>
      <c r="CE66" s="152"/>
      <c r="CF66" s="152"/>
      <c r="CG66" s="152"/>
      <c r="CH66" s="152"/>
      <c r="CI66" s="152"/>
      <c r="CJ66" s="152"/>
      <c r="CK66" s="778">
        <v>4</v>
      </c>
      <c r="CL66" s="779"/>
      <c r="CM66" s="146"/>
      <c r="CN66" s="149"/>
      <c r="CO66" s="146"/>
      <c r="CP66" s="149"/>
      <c r="CQ66" s="146"/>
      <c r="CR66" s="62"/>
      <c r="CS66" s="11"/>
      <c r="CT66" s="11"/>
      <c r="CU66" s="11"/>
      <c r="CV66" s="11"/>
    </row>
    <row r="67" spans="1:104" ht="19.5" customHeight="1" x14ac:dyDescent="0.35">
      <c r="A67" s="675" t="s">
        <v>427</v>
      </c>
      <c r="B67" s="676"/>
      <c r="C67" s="273" t="s">
        <v>31</v>
      </c>
      <c r="D67" s="271"/>
      <c r="E67" s="259"/>
      <c r="F67" s="259"/>
      <c r="G67" s="260"/>
      <c r="H67" s="260"/>
      <c r="I67" s="260"/>
      <c r="J67" s="260"/>
      <c r="K67" s="260"/>
      <c r="L67" s="260"/>
      <c r="M67" s="260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72"/>
      <c r="AC67" s="701">
        <v>4</v>
      </c>
      <c r="AD67" s="673"/>
      <c r="AE67" s="701">
        <v>3</v>
      </c>
      <c r="AF67" s="673"/>
      <c r="AG67" s="623">
        <v>272</v>
      </c>
      <c r="AH67" s="624"/>
      <c r="AI67" s="670">
        <f>SUM(AK67:AP67)</f>
        <v>168</v>
      </c>
      <c r="AJ67" s="624"/>
      <c r="AK67" s="670">
        <v>100</v>
      </c>
      <c r="AL67" s="624"/>
      <c r="AM67" s="670"/>
      <c r="AN67" s="624"/>
      <c r="AO67" s="670">
        <v>68</v>
      </c>
      <c r="AP67" s="624"/>
      <c r="AQ67" s="670"/>
      <c r="AR67" s="624"/>
      <c r="AS67" s="625"/>
      <c r="AT67" s="626"/>
      <c r="AU67" s="280"/>
      <c r="AV67" s="318"/>
      <c r="AW67" s="669"/>
      <c r="AX67" s="626"/>
      <c r="AY67" s="280"/>
      <c r="AZ67" s="318"/>
      <c r="BA67" s="669">
        <v>136</v>
      </c>
      <c r="BB67" s="626"/>
      <c r="BC67" s="280">
        <v>84</v>
      </c>
      <c r="BD67" s="318">
        <v>3</v>
      </c>
      <c r="BE67" s="669">
        <v>136</v>
      </c>
      <c r="BF67" s="626"/>
      <c r="BG67" s="280">
        <v>84</v>
      </c>
      <c r="BH67" s="318">
        <v>3</v>
      </c>
      <c r="BI67" s="669"/>
      <c r="BJ67" s="626"/>
      <c r="BK67" s="280"/>
      <c r="BL67" s="318"/>
      <c r="BM67" s="669"/>
      <c r="BN67" s="626"/>
      <c r="BO67" s="280"/>
      <c r="BP67" s="319"/>
      <c r="BQ67" s="625"/>
      <c r="BR67" s="626"/>
      <c r="BS67" s="280"/>
      <c r="BT67" s="318"/>
      <c r="BU67" s="669"/>
      <c r="BV67" s="626"/>
      <c r="BW67" s="280"/>
      <c r="BX67" s="318"/>
      <c r="BY67" s="619">
        <f t="shared" si="5"/>
        <v>6</v>
      </c>
      <c r="BZ67" s="620"/>
      <c r="CA67" s="277" t="s">
        <v>291</v>
      </c>
      <c r="CB67" s="277"/>
      <c r="CC67" s="278"/>
      <c r="CD67" s="152"/>
      <c r="CE67" s="152"/>
      <c r="CF67" s="152"/>
      <c r="CG67" s="152"/>
      <c r="CH67" s="152"/>
      <c r="CI67" s="152"/>
      <c r="CJ67" s="152"/>
      <c r="CK67" s="150"/>
      <c r="CL67" s="145"/>
      <c r="CM67" s="144"/>
      <c r="CN67" s="145"/>
      <c r="CO67" s="774">
        <v>4</v>
      </c>
      <c r="CP67" s="775"/>
      <c r="CQ67" s="53"/>
      <c r="CR67" s="54"/>
      <c r="CS67" s="11"/>
      <c r="CT67" s="11"/>
      <c r="CU67" s="11"/>
      <c r="CV67" s="11"/>
      <c r="CW67" s="11"/>
      <c r="CX67" s="11"/>
      <c r="CY67" s="11"/>
      <c r="CZ67" s="11"/>
    </row>
    <row r="68" spans="1:104" ht="19.5" customHeight="1" x14ac:dyDescent="0.35">
      <c r="A68" s="675" t="s">
        <v>428</v>
      </c>
      <c r="B68" s="676"/>
      <c r="C68" s="273" t="s">
        <v>30</v>
      </c>
      <c r="D68" s="271"/>
      <c r="E68" s="259"/>
      <c r="F68" s="259"/>
      <c r="G68" s="260"/>
      <c r="H68" s="260"/>
      <c r="I68" s="260"/>
      <c r="J68" s="260"/>
      <c r="K68" s="260"/>
      <c r="L68" s="260"/>
      <c r="M68" s="260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72"/>
      <c r="AC68" s="701">
        <v>5</v>
      </c>
      <c r="AD68" s="673"/>
      <c r="AE68" s="701">
        <v>4</v>
      </c>
      <c r="AF68" s="673"/>
      <c r="AG68" s="623">
        <f>ROUND(1.7*AI68+36,-1)</f>
        <v>240</v>
      </c>
      <c r="AH68" s="624"/>
      <c r="AI68" s="670">
        <f>SUM(AK68:AP68)</f>
        <v>118</v>
      </c>
      <c r="AJ68" s="624"/>
      <c r="AK68" s="670">
        <v>68</v>
      </c>
      <c r="AL68" s="624"/>
      <c r="AM68" s="670"/>
      <c r="AN68" s="624"/>
      <c r="AO68" s="670">
        <v>50</v>
      </c>
      <c r="AP68" s="624"/>
      <c r="AQ68" s="670"/>
      <c r="AR68" s="624"/>
      <c r="AS68" s="625"/>
      <c r="AT68" s="626"/>
      <c r="AU68" s="280"/>
      <c r="AV68" s="318"/>
      <c r="AW68" s="669"/>
      <c r="AX68" s="626"/>
      <c r="AY68" s="280"/>
      <c r="AZ68" s="318"/>
      <c r="BA68" s="669"/>
      <c r="BB68" s="626"/>
      <c r="BC68" s="280"/>
      <c r="BD68" s="318"/>
      <c r="BE68" s="669">
        <v>130</v>
      </c>
      <c r="BF68" s="626"/>
      <c r="BG68" s="280">
        <v>68</v>
      </c>
      <c r="BH68" s="318">
        <v>3</v>
      </c>
      <c r="BI68" s="669">
        <v>110</v>
      </c>
      <c r="BJ68" s="626"/>
      <c r="BK68" s="280">
        <v>50</v>
      </c>
      <c r="BL68" s="318">
        <v>3</v>
      </c>
      <c r="BM68" s="669"/>
      <c r="BN68" s="626"/>
      <c r="BO68" s="280"/>
      <c r="BP68" s="319"/>
      <c r="BQ68" s="625"/>
      <c r="BR68" s="626"/>
      <c r="BS68" s="280"/>
      <c r="BT68" s="318"/>
      <c r="BU68" s="669"/>
      <c r="BV68" s="626"/>
      <c r="BW68" s="280"/>
      <c r="BX68" s="318"/>
      <c r="BY68" s="619">
        <f t="shared" si="5"/>
        <v>6</v>
      </c>
      <c r="BZ68" s="620"/>
      <c r="CA68" s="277" t="s">
        <v>292</v>
      </c>
      <c r="CB68" s="277"/>
      <c r="CC68" s="278"/>
      <c r="CD68" s="152"/>
      <c r="CE68" s="152"/>
      <c r="CF68" s="152"/>
      <c r="CG68" s="152"/>
      <c r="CH68" s="152"/>
      <c r="CI68" s="152"/>
      <c r="CJ68" s="152"/>
      <c r="CK68" s="46"/>
      <c r="CL68" s="49"/>
      <c r="CM68" s="47"/>
      <c r="CN68" s="49"/>
      <c r="CO68" s="74"/>
      <c r="CP68" s="51"/>
      <c r="CQ68" s="74"/>
      <c r="CR68" s="75"/>
      <c r="CS68" s="11"/>
      <c r="CT68" s="11"/>
      <c r="CU68" s="11"/>
      <c r="CV68" s="11"/>
      <c r="CW68" s="11"/>
      <c r="CX68" s="11"/>
      <c r="CY68" s="11"/>
      <c r="CZ68" s="11"/>
    </row>
    <row r="69" spans="1:104" s="11" customFormat="1" ht="19.5" customHeight="1" x14ac:dyDescent="0.35">
      <c r="A69" s="675" t="s">
        <v>429</v>
      </c>
      <c r="B69" s="676"/>
      <c r="C69" s="273" t="s">
        <v>32</v>
      </c>
      <c r="D69" s="271"/>
      <c r="E69" s="259"/>
      <c r="F69" s="259"/>
      <c r="G69" s="260"/>
      <c r="H69" s="260"/>
      <c r="I69" s="260"/>
      <c r="J69" s="260"/>
      <c r="K69" s="260"/>
      <c r="L69" s="260"/>
      <c r="M69" s="260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72"/>
      <c r="AC69" s="701"/>
      <c r="AD69" s="673"/>
      <c r="AE69" s="701">
        <v>1</v>
      </c>
      <c r="AF69" s="673"/>
      <c r="AG69" s="623">
        <v>90</v>
      </c>
      <c r="AH69" s="624"/>
      <c r="AI69" s="670">
        <f>SUM(AK69:AP69)</f>
        <v>36</v>
      </c>
      <c r="AJ69" s="624"/>
      <c r="AK69" s="670">
        <v>26</v>
      </c>
      <c r="AL69" s="624"/>
      <c r="AM69" s="670">
        <v>10</v>
      </c>
      <c r="AN69" s="624"/>
      <c r="AO69" s="670"/>
      <c r="AP69" s="624"/>
      <c r="AQ69" s="670"/>
      <c r="AR69" s="624"/>
      <c r="AS69" s="625">
        <v>90</v>
      </c>
      <c r="AT69" s="626"/>
      <c r="AU69" s="280">
        <v>36</v>
      </c>
      <c r="AV69" s="319">
        <f>BY131</f>
        <v>3</v>
      </c>
      <c r="AW69" s="669"/>
      <c r="AX69" s="626"/>
      <c r="AY69" s="280"/>
      <c r="AZ69" s="318"/>
      <c r="BA69" s="669"/>
      <c r="BB69" s="626"/>
      <c r="BC69" s="280"/>
      <c r="BD69" s="318"/>
      <c r="BE69" s="669"/>
      <c r="BF69" s="626"/>
      <c r="BG69" s="280"/>
      <c r="BH69" s="318"/>
      <c r="BI69" s="669"/>
      <c r="BJ69" s="626"/>
      <c r="BK69" s="280"/>
      <c r="BL69" s="318"/>
      <c r="BM69" s="669"/>
      <c r="BN69" s="626"/>
      <c r="BO69" s="280"/>
      <c r="BP69" s="319"/>
      <c r="BQ69" s="625"/>
      <c r="BR69" s="626"/>
      <c r="BS69" s="280"/>
      <c r="BT69" s="318"/>
      <c r="BU69" s="669"/>
      <c r="BV69" s="626"/>
      <c r="BW69" s="280"/>
      <c r="BX69" s="318"/>
      <c r="BY69" s="619">
        <f t="shared" si="5"/>
        <v>3</v>
      </c>
      <c r="BZ69" s="620"/>
      <c r="CA69" s="277" t="s">
        <v>384</v>
      </c>
      <c r="CB69" s="277"/>
      <c r="CC69" s="278"/>
      <c r="CD69" s="45"/>
      <c r="CE69" s="152"/>
      <c r="CF69" s="152"/>
      <c r="CG69" s="152"/>
      <c r="CH69" s="152"/>
      <c r="CI69" s="152"/>
      <c r="CJ69" s="152"/>
      <c r="CK69" s="47"/>
      <c r="CL69" s="47"/>
      <c r="CM69" s="47"/>
      <c r="CN69" s="47"/>
      <c r="CO69" s="74"/>
      <c r="CP69" s="74"/>
      <c r="CQ69" s="74"/>
      <c r="CR69" s="74"/>
    </row>
    <row r="70" spans="1:104" ht="19.5" customHeight="1" x14ac:dyDescent="0.35">
      <c r="A70" s="675" t="s">
        <v>308</v>
      </c>
      <c r="B70" s="676"/>
      <c r="C70" s="287" t="s">
        <v>239</v>
      </c>
      <c r="D70" s="288"/>
      <c r="E70" s="289"/>
      <c r="F70" s="289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80"/>
      <c r="AA70" s="280"/>
      <c r="AB70" s="27"/>
      <c r="AC70" s="324"/>
      <c r="AD70" s="27"/>
      <c r="AE70" s="280"/>
      <c r="AF70" s="27"/>
      <c r="AG70" s="623"/>
      <c r="AH70" s="624"/>
      <c r="AI70" s="670"/>
      <c r="AJ70" s="624"/>
      <c r="AK70" s="670"/>
      <c r="AL70" s="624"/>
      <c r="AM70" s="670"/>
      <c r="AN70" s="624"/>
      <c r="AO70" s="670"/>
      <c r="AP70" s="624"/>
      <c r="AQ70" s="670"/>
      <c r="AR70" s="624"/>
      <c r="AS70" s="625"/>
      <c r="AT70" s="626"/>
      <c r="AU70" s="280"/>
      <c r="AV70" s="318"/>
      <c r="AW70" s="669"/>
      <c r="AX70" s="626"/>
      <c r="AY70" s="280"/>
      <c r="AZ70" s="318"/>
      <c r="BA70" s="669"/>
      <c r="BB70" s="626"/>
      <c r="BC70" s="280"/>
      <c r="BD70" s="318"/>
      <c r="BE70" s="669"/>
      <c r="BF70" s="626"/>
      <c r="BG70" s="280"/>
      <c r="BH70" s="318"/>
      <c r="BI70" s="669"/>
      <c r="BJ70" s="626"/>
      <c r="BK70" s="280"/>
      <c r="BL70" s="318"/>
      <c r="BM70" s="669"/>
      <c r="BN70" s="626"/>
      <c r="BO70" s="280"/>
      <c r="BP70" s="319"/>
      <c r="BQ70" s="625"/>
      <c r="BR70" s="626"/>
      <c r="BS70" s="280"/>
      <c r="BT70" s="318"/>
      <c r="BU70" s="669"/>
      <c r="BV70" s="626"/>
      <c r="BW70" s="280"/>
      <c r="BX70" s="318"/>
      <c r="BY70" s="336"/>
      <c r="BZ70" s="337"/>
      <c r="CA70" s="758" t="s">
        <v>445</v>
      </c>
      <c r="CB70" s="758"/>
      <c r="CC70" s="759"/>
      <c r="CD70" s="65"/>
      <c r="CE70" s="152"/>
      <c r="CF70" s="152"/>
      <c r="CG70" s="152"/>
      <c r="CH70" s="65"/>
      <c r="CI70" s="152"/>
      <c r="CJ70" s="152"/>
      <c r="CK70" s="66"/>
      <c r="CL70" s="10"/>
      <c r="CM70" s="10"/>
      <c r="CN70" s="10"/>
      <c r="CO70" s="15"/>
      <c r="CP70" s="15"/>
      <c r="CQ70" s="15"/>
      <c r="CR70" s="16"/>
      <c r="CS70" s="11"/>
      <c r="CT70" s="11"/>
      <c r="CU70" s="11"/>
      <c r="CV70" s="11"/>
    </row>
    <row r="71" spans="1:104" ht="19.5" customHeight="1" x14ac:dyDescent="0.35">
      <c r="A71" s="675" t="s">
        <v>309</v>
      </c>
      <c r="B71" s="676"/>
      <c r="C71" s="290" t="s">
        <v>13</v>
      </c>
      <c r="D71" s="288"/>
      <c r="E71" s="289"/>
      <c r="F71" s="289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72"/>
      <c r="AC71" s="670">
        <v>2</v>
      </c>
      <c r="AD71" s="624"/>
      <c r="AE71" s="670">
        <v>1</v>
      </c>
      <c r="AF71" s="624"/>
      <c r="AG71" s="623">
        <v>216</v>
      </c>
      <c r="AH71" s="624"/>
      <c r="AI71" s="670">
        <f>SUM(AK71:AP71)</f>
        <v>100</v>
      </c>
      <c r="AJ71" s="624"/>
      <c r="AK71" s="670"/>
      <c r="AL71" s="624"/>
      <c r="AM71" s="670"/>
      <c r="AN71" s="624"/>
      <c r="AO71" s="670">
        <v>100</v>
      </c>
      <c r="AP71" s="624"/>
      <c r="AQ71" s="670"/>
      <c r="AR71" s="624"/>
      <c r="AS71" s="625">
        <v>108</v>
      </c>
      <c r="AT71" s="626"/>
      <c r="AU71" s="280">
        <v>50</v>
      </c>
      <c r="AV71" s="318">
        <v>3</v>
      </c>
      <c r="AW71" s="669">
        <v>108</v>
      </c>
      <c r="AX71" s="626"/>
      <c r="AY71" s="280">
        <v>50</v>
      </c>
      <c r="AZ71" s="318">
        <v>3</v>
      </c>
      <c r="BA71" s="669"/>
      <c r="BB71" s="626"/>
      <c r="BC71" s="280"/>
      <c r="BD71" s="318"/>
      <c r="BE71" s="669"/>
      <c r="BF71" s="626"/>
      <c r="BG71" s="280"/>
      <c r="BH71" s="318"/>
      <c r="BI71" s="669"/>
      <c r="BJ71" s="626"/>
      <c r="BK71" s="280"/>
      <c r="BL71" s="318"/>
      <c r="BM71" s="669"/>
      <c r="BN71" s="626"/>
      <c r="BO71" s="280"/>
      <c r="BP71" s="319"/>
      <c r="BQ71" s="625"/>
      <c r="BR71" s="626"/>
      <c r="BS71" s="280"/>
      <c r="BT71" s="318"/>
      <c r="BU71" s="669"/>
      <c r="BV71" s="626"/>
      <c r="BW71" s="280"/>
      <c r="BX71" s="318"/>
      <c r="BY71" s="619">
        <f t="shared" ref="BY71:BY72" si="6">SUM(AV71,AZ71,BD71,BH71,BL71,BP71,BT71,BX71)</f>
        <v>6</v>
      </c>
      <c r="BZ71" s="620"/>
      <c r="CA71" s="758"/>
      <c r="CB71" s="758"/>
      <c r="CC71" s="759"/>
      <c r="CD71" s="152"/>
      <c r="CE71" s="152"/>
      <c r="CF71" s="152"/>
      <c r="CG71" s="152"/>
      <c r="CH71" s="152"/>
      <c r="CI71" s="10"/>
      <c r="CJ71" s="10"/>
      <c r="CK71" s="67"/>
      <c r="CL71" s="68"/>
      <c r="CM71" s="69"/>
      <c r="CN71" s="68"/>
      <c r="CO71" s="41"/>
      <c r="CP71" s="40"/>
      <c r="CQ71" s="41"/>
      <c r="CR71" s="40"/>
      <c r="CS71" s="11"/>
      <c r="CT71" s="11"/>
      <c r="CU71" s="11"/>
      <c r="CV71" s="11"/>
    </row>
    <row r="72" spans="1:104" ht="19.5" customHeight="1" x14ac:dyDescent="0.35">
      <c r="A72" s="675" t="s">
        <v>310</v>
      </c>
      <c r="B72" s="676"/>
      <c r="C72" s="290" t="s">
        <v>181</v>
      </c>
      <c r="D72" s="288"/>
      <c r="E72" s="289"/>
      <c r="F72" s="289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72"/>
      <c r="AC72" s="670"/>
      <c r="AD72" s="624"/>
      <c r="AE72" s="670">
        <v>1</v>
      </c>
      <c r="AF72" s="624"/>
      <c r="AG72" s="623">
        <v>90</v>
      </c>
      <c r="AH72" s="624"/>
      <c r="AI72" s="670">
        <f>SUM(AK72:AP72)</f>
        <v>36</v>
      </c>
      <c r="AJ72" s="624"/>
      <c r="AK72" s="670"/>
      <c r="AL72" s="624"/>
      <c r="AM72" s="670"/>
      <c r="AN72" s="624"/>
      <c r="AO72" s="670">
        <v>36</v>
      </c>
      <c r="AP72" s="624"/>
      <c r="AQ72" s="670"/>
      <c r="AR72" s="624"/>
      <c r="AS72" s="625">
        <v>90</v>
      </c>
      <c r="AT72" s="626"/>
      <c r="AU72" s="280">
        <v>36</v>
      </c>
      <c r="AV72" s="318">
        <v>3</v>
      </c>
      <c r="AW72" s="669"/>
      <c r="AX72" s="626"/>
      <c r="AY72" s="280"/>
      <c r="AZ72" s="318"/>
      <c r="BA72" s="669"/>
      <c r="BB72" s="626"/>
      <c r="BC72" s="280"/>
      <c r="BD72" s="318"/>
      <c r="BE72" s="669"/>
      <c r="BF72" s="626"/>
      <c r="BG72" s="280"/>
      <c r="BH72" s="318"/>
      <c r="BI72" s="669"/>
      <c r="BJ72" s="626"/>
      <c r="BK72" s="280"/>
      <c r="BL72" s="318"/>
      <c r="BM72" s="669"/>
      <c r="BN72" s="626"/>
      <c r="BO72" s="280"/>
      <c r="BP72" s="319"/>
      <c r="BQ72" s="625"/>
      <c r="BR72" s="626"/>
      <c r="BS72" s="280"/>
      <c r="BT72" s="318"/>
      <c r="BU72" s="669"/>
      <c r="BV72" s="626"/>
      <c r="BW72" s="280"/>
      <c r="BX72" s="318"/>
      <c r="BY72" s="619">
        <f t="shared" si="6"/>
        <v>3</v>
      </c>
      <c r="BZ72" s="620"/>
      <c r="CA72" s="758"/>
      <c r="CB72" s="758"/>
      <c r="CC72" s="759"/>
      <c r="CD72" s="152"/>
      <c r="CE72" s="152"/>
      <c r="CF72" s="152"/>
      <c r="CG72" s="152"/>
      <c r="CH72" s="152"/>
      <c r="CI72" s="152"/>
      <c r="CJ72" s="152"/>
      <c r="CK72" s="138"/>
      <c r="CL72" s="140"/>
      <c r="CM72" s="143"/>
      <c r="CN72" s="140"/>
      <c r="CO72" s="41"/>
      <c r="CP72" s="40"/>
      <c r="CQ72" s="41"/>
      <c r="CR72" s="40"/>
      <c r="CS72" s="11"/>
      <c r="CT72" s="11"/>
      <c r="CU72" s="11"/>
      <c r="CV72" s="11"/>
    </row>
    <row r="73" spans="1:104" ht="19.5" customHeight="1" x14ac:dyDescent="0.35">
      <c r="A73" s="675" t="s">
        <v>311</v>
      </c>
      <c r="B73" s="676"/>
      <c r="C73" s="291" t="s">
        <v>451</v>
      </c>
      <c r="D73" s="289"/>
      <c r="E73" s="289"/>
      <c r="F73" s="289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72"/>
      <c r="AC73" s="334"/>
      <c r="AD73" s="335"/>
      <c r="AE73" s="338"/>
      <c r="AF73" s="335"/>
      <c r="AG73" s="623"/>
      <c r="AH73" s="624"/>
      <c r="AI73" s="670"/>
      <c r="AJ73" s="624"/>
      <c r="AK73" s="670"/>
      <c r="AL73" s="624"/>
      <c r="AM73" s="670"/>
      <c r="AN73" s="624"/>
      <c r="AO73" s="670"/>
      <c r="AP73" s="624"/>
      <c r="AQ73" s="670"/>
      <c r="AR73" s="624"/>
      <c r="AS73" s="625"/>
      <c r="AT73" s="626"/>
      <c r="AU73" s="280"/>
      <c r="AV73" s="318"/>
      <c r="AW73" s="669"/>
      <c r="AX73" s="626"/>
      <c r="AY73" s="280"/>
      <c r="AZ73" s="318"/>
      <c r="BA73" s="669"/>
      <c r="BB73" s="626"/>
      <c r="BC73" s="280"/>
      <c r="BD73" s="318"/>
      <c r="BE73" s="669"/>
      <c r="BF73" s="626"/>
      <c r="BG73" s="280"/>
      <c r="BH73" s="318"/>
      <c r="BI73" s="669"/>
      <c r="BJ73" s="626"/>
      <c r="BK73" s="280"/>
      <c r="BL73" s="318"/>
      <c r="BM73" s="669"/>
      <c r="BN73" s="626"/>
      <c r="BO73" s="280"/>
      <c r="BP73" s="319"/>
      <c r="BQ73" s="625"/>
      <c r="BR73" s="626"/>
      <c r="BS73" s="280"/>
      <c r="BT73" s="318"/>
      <c r="BU73" s="669"/>
      <c r="BV73" s="626"/>
      <c r="BW73" s="280"/>
      <c r="BX73" s="318"/>
      <c r="BY73" s="309"/>
      <c r="BZ73" s="310"/>
      <c r="CA73" s="806" t="s">
        <v>430</v>
      </c>
      <c r="CB73" s="806"/>
      <c r="CC73" s="807"/>
      <c r="CD73" s="152"/>
      <c r="CE73" s="152"/>
      <c r="CF73" s="152"/>
      <c r="CG73" s="152"/>
      <c r="CH73" s="45"/>
      <c r="CI73" s="152"/>
      <c r="CJ73" s="152"/>
      <c r="CK73" s="64"/>
      <c r="CL73" s="15"/>
      <c r="CM73" s="15"/>
      <c r="CN73" s="15"/>
      <c r="CO73" s="15"/>
      <c r="CP73" s="15"/>
      <c r="CQ73" s="15"/>
      <c r="CR73" s="16"/>
      <c r="CS73" s="11"/>
      <c r="CT73" s="11"/>
      <c r="CU73" s="11"/>
      <c r="CV73" s="11"/>
    </row>
    <row r="74" spans="1:104" ht="19.5" customHeight="1" x14ac:dyDescent="0.35">
      <c r="A74" s="675" t="s">
        <v>312</v>
      </c>
      <c r="B74" s="676"/>
      <c r="C74" s="290" t="s">
        <v>171</v>
      </c>
      <c r="D74" s="288"/>
      <c r="E74" s="289"/>
      <c r="F74" s="289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72"/>
      <c r="AC74" s="701"/>
      <c r="AD74" s="673"/>
      <c r="AE74" s="701">
        <v>3</v>
      </c>
      <c r="AF74" s="673"/>
      <c r="AG74" s="623">
        <v>108</v>
      </c>
      <c r="AH74" s="624"/>
      <c r="AI74" s="670">
        <f>SUM(AK74:AP74)</f>
        <v>50</v>
      </c>
      <c r="AJ74" s="624"/>
      <c r="AK74" s="670">
        <v>34</v>
      </c>
      <c r="AL74" s="624"/>
      <c r="AM74" s="670">
        <v>16</v>
      </c>
      <c r="AN74" s="624"/>
      <c r="AO74" s="670"/>
      <c r="AP74" s="624"/>
      <c r="AQ74" s="670"/>
      <c r="AR74" s="624"/>
      <c r="AS74" s="625"/>
      <c r="AT74" s="626"/>
      <c r="AU74" s="280"/>
      <c r="AV74" s="318"/>
      <c r="AW74" s="669"/>
      <c r="AX74" s="626"/>
      <c r="AY74" s="280"/>
      <c r="AZ74" s="318"/>
      <c r="BA74" s="669">
        <v>108</v>
      </c>
      <c r="BB74" s="626"/>
      <c r="BC74" s="280">
        <v>50</v>
      </c>
      <c r="BD74" s="318">
        <v>3</v>
      </c>
      <c r="BE74" s="669"/>
      <c r="BF74" s="626"/>
      <c r="BG74" s="280"/>
      <c r="BH74" s="318"/>
      <c r="BI74" s="669"/>
      <c r="BJ74" s="626"/>
      <c r="BK74" s="280"/>
      <c r="BL74" s="318"/>
      <c r="BM74" s="669"/>
      <c r="BN74" s="626"/>
      <c r="BO74" s="280"/>
      <c r="BP74" s="319"/>
      <c r="BQ74" s="625"/>
      <c r="BR74" s="626"/>
      <c r="BS74" s="280"/>
      <c r="BT74" s="318"/>
      <c r="BU74" s="669"/>
      <c r="BV74" s="626"/>
      <c r="BW74" s="280"/>
      <c r="BX74" s="318"/>
      <c r="BY74" s="619">
        <f t="shared" ref="BY74:BY75" si="7">SUM(AV74,AZ74,BD74,BH74,BL74,BP74,BT74,BX74)</f>
        <v>3</v>
      </c>
      <c r="BZ74" s="620"/>
      <c r="CA74" s="806"/>
      <c r="CB74" s="806"/>
      <c r="CC74" s="807"/>
      <c r="CD74" s="152"/>
      <c r="CE74" s="152"/>
      <c r="CF74" s="152"/>
      <c r="CG74" s="152"/>
      <c r="CH74" s="152"/>
      <c r="CI74" s="152"/>
      <c r="CJ74" s="152"/>
      <c r="CK74" s="150"/>
      <c r="CL74" s="145"/>
      <c r="CM74" s="144"/>
      <c r="CN74" s="145"/>
      <c r="CO74" s="53"/>
      <c r="CP74" s="54"/>
      <c r="CQ74" s="53"/>
      <c r="CR74" s="54"/>
      <c r="CS74" s="11"/>
      <c r="CT74" s="11"/>
      <c r="CU74" s="11"/>
      <c r="CV74" s="11"/>
      <c r="CW74" s="11"/>
      <c r="CX74" s="11"/>
      <c r="CY74" s="11"/>
      <c r="CZ74" s="11"/>
    </row>
    <row r="75" spans="1:104" ht="19.5" customHeight="1" x14ac:dyDescent="0.35">
      <c r="A75" s="693" t="s">
        <v>313</v>
      </c>
      <c r="B75" s="694"/>
      <c r="C75" s="472" t="s">
        <v>180</v>
      </c>
      <c r="D75" s="451"/>
      <c r="E75" s="499"/>
      <c r="F75" s="499"/>
      <c r="G75" s="10"/>
      <c r="H75" s="10"/>
      <c r="I75" s="10"/>
      <c r="J75" s="10"/>
      <c r="K75" s="10"/>
      <c r="L75" s="10"/>
      <c r="M75" s="10"/>
      <c r="N75" s="448"/>
      <c r="O75" s="448"/>
      <c r="P75" s="448"/>
      <c r="Q75" s="448"/>
      <c r="R75" s="448"/>
      <c r="S75" s="448"/>
      <c r="T75" s="448"/>
      <c r="U75" s="448"/>
      <c r="V75" s="448"/>
      <c r="W75" s="448"/>
      <c r="X75" s="448"/>
      <c r="Y75" s="448"/>
      <c r="Z75" s="448"/>
      <c r="AA75" s="448"/>
      <c r="AB75" s="500"/>
      <c r="AC75" s="787"/>
      <c r="AD75" s="680"/>
      <c r="AE75" s="787">
        <v>6</v>
      </c>
      <c r="AF75" s="680"/>
      <c r="AG75" s="627">
        <v>108</v>
      </c>
      <c r="AH75" s="628"/>
      <c r="AI75" s="713">
        <f>SUM(AK75:AP75)</f>
        <v>50</v>
      </c>
      <c r="AJ75" s="628"/>
      <c r="AK75" s="713">
        <v>34</v>
      </c>
      <c r="AL75" s="628"/>
      <c r="AM75" s="713">
        <v>16</v>
      </c>
      <c r="AN75" s="628"/>
      <c r="AO75" s="713"/>
      <c r="AP75" s="628"/>
      <c r="AQ75" s="713"/>
      <c r="AR75" s="628"/>
      <c r="AS75" s="811"/>
      <c r="AT75" s="684"/>
      <c r="AU75" s="469"/>
      <c r="AV75" s="470"/>
      <c r="AW75" s="683"/>
      <c r="AX75" s="684"/>
      <c r="AY75" s="469"/>
      <c r="AZ75" s="470"/>
      <c r="BA75" s="683"/>
      <c r="BB75" s="684"/>
      <c r="BC75" s="469"/>
      <c r="BD75" s="470"/>
      <c r="BE75" s="683"/>
      <c r="BF75" s="684"/>
      <c r="BG75" s="469"/>
      <c r="BH75" s="470"/>
      <c r="BI75" s="683"/>
      <c r="BJ75" s="684"/>
      <c r="BK75" s="469"/>
      <c r="BL75" s="470"/>
      <c r="BM75" s="683">
        <f>AG75</f>
        <v>108</v>
      </c>
      <c r="BN75" s="684"/>
      <c r="BO75" s="469">
        <v>50</v>
      </c>
      <c r="BP75" s="471">
        <v>3</v>
      </c>
      <c r="BQ75" s="811"/>
      <c r="BR75" s="684"/>
      <c r="BS75" s="469"/>
      <c r="BT75" s="470"/>
      <c r="BU75" s="683"/>
      <c r="BV75" s="684"/>
      <c r="BW75" s="469"/>
      <c r="BX75" s="470"/>
      <c r="BY75" s="800">
        <f t="shared" si="7"/>
        <v>3</v>
      </c>
      <c r="BZ75" s="801"/>
      <c r="CA75" s="806"/>
      <c r="CB75" s="806"/>
      <c r="CC75" s="807"/>
      <c r="CD75" s="152"/>
      <c r="CE75" s="152"/>
      <c r="CF75" s="152"/>
      <c r="CG75" s="152"/>
      <c r="CH75" s="45"/>
      <c r="CI75" s="152"/>
      <c r="CJ75" s="152"/>
      <c r="CK75" s="151"/>
      <c r="CL75" s="155"/>
      <c r="CM75" s="147"/>
      <c r="CN75" s="155"/>
      <c r="CO75" s="50"/>
      <c r="CP75" s="51"/>
      <c r="CQ75" s="50"/>
      <c r="CR75" s="51"/>
      <c r="CS75" s="11"/>
      <c r="CT75" s="11"/>
      <c r="CU75" s="11"/>
      <c r="CV75" s="11"/>
      <c r="CW75" s="11"/>
      <c r="CX75" s="11"/>
      <c r="CY75" s="11"/>
      <c r="CZ75" s="11"/>
    </row>
    <row r="76" spans="1:104" ht="19.5" customHeight="1" x14ac:dyDescent="0.35">
      <c r="A76" s="444"/>
      <c r="B76" s="445"/>
      <c r="C76" s="461" t="s">
        <v>167</v>
      </c>
      <c r="D76" s="449"/>
      <c r="E76" s="450"/>
      <c r="F76" s="450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498"/>
      <c r="AC76" s="459"/>
      <c r="AD76" s="460"/>
      <c r="AE76" s="459"/>
      <c r="AF76" s="460"/>
      <c r="AG76" s="691"/>
      <c r="AH76" s="692"/>
      <c r="AI76" s="706"/>
      <c r="AJ76" s="692"/>
      <c r="AK76" s="706"/>
      <c r="AL76" s="692"/>
      <c r="AM76" s="706"/>
      <c r="AN76" s="692"/>
      <c r="AO76" s="706"/>
      <c r="AP76" s="692"/>
      <c r="AQ76" s="706"/>
      <c r="AR76" s="692"/>
      <c r="AS76" s="814"/>
      <c r="AT76" s="690"/>
      <c r="AU76" s="455"/>
      <c r="AV76" s="456"/>
      <c r="AW76" s="689"/>
      <c r="AX76" s="690"/>
      <c r="AY76" s="455"/>
      <c r="AZ76" s="456"/>
      <c r="BA76" s="689"/>
      <c r="BB76" s="690"/>
      <c r="BC76" s="455"/>
      <c r="BD76" s="456"/>
      <c r="BE76" s="689"/>
      <c r="BF76" s="690"/>
      <c r="BG76" s="455"/>
      <c r="BH76" s="456"/>
      <c r="BI76" s="689"/>
      <c r="BJ76" s="690"/>
      <c r="BK76" s="455"/>
      <c r="BL76" s="456"/>
      <c r="BM76" s="689"/>
      <c r="BN76" s="690"/>
      <c r="BO76" s="455"/>
      <c r="BP76" s="458"/>
      <c r="BQ76" s="814"/>
      <c r="BR76" s="690"/>
      <c r="BS76" s="455"/>
      <c r="BT76" s="456"/>
      <c r="BU76" s="689"/>
      <c r="BV76" s="690"/>
      <c r="BW76" s="455"/>
      <c r="BX76" s="456"/>
      <c r="BY76" s="474"/>
      <c r="BZ76" s="475"/>
      <c r="CA76" s="806"/>
      <c r="CB76" s="806"/>
      <c r="CC76" s="807"/>
      <c r="CD76" s="152"/>
      <c r="CE76" s="152"/>
      <c r="CF76" s="152"/>
      <c r="CG76" s="152"/>
      <c r="CH76" s="45"/>
      <c r="CI76" s="152"/>
      <c r="CJ76" s="152"/>
      <c r="CK76" s="148"/>
      <c r="CL76" s="149"/>
      <c r="CM76" s="146"/>
      <c r="CN76" s="149"/>
      <c r="CO76" s="61"/>
      <c r="CP76" s="62"/>
      <c r="CQ76" s="61"/>
      <c r="CR76" s="62"/>
      <c r="CS76" s="11"/>
      <c r="CT76" s="11"/>
      <c r="CU76" s="11"/>
      <c r="CV76" s="11"/>
      <c r="CW76" s="11"/>
      <c r="CX76" s="11"/>
      <c r="CY76" s="11"/>
      <c r="CZ76" s="11"/>
    </row>
    <row r="77" spans="1:104" ht="19.5" customHeight="1" x14ac:dyDescent="0.35">
      <c r="A77" s="783" t="s">
        <v>431</v>
      </c>
      <c r="B77" s="784"/>
      <c r="C77" s="342" t="s">
        <v>20</v>
      </c>
      <c r="D77" s="343"/>
      <c r="E77" s="344"/>
      <c r="F77" s="344"/>
      <c r="G77" s="345"/>
      <c r="H77" s="345"/>
      <c r="I77" s="345"/>
      <c r="J77" s="345"/>
      <c r="K77" s="345"/>
      <c r="L77" s="345"/>
      <c r="M77" s="345"/>
      <c r="N77" s="345"/>
      <c r="O77" s="345"/>
      <c r="P77" s="345"/>
      <c r="Q77" s="345"/>
      <c r="R77" s="345"/>
      <c r="S77" s="345"/>
      <c r="T77" s="345"/>
      <c r="U77" s="345"/>
      <c r="V77" s="345"/>
      <c r="W77" s="345"/>
      <c r="X77" s="345"/>
      <c r="Y77" s="345"/>
      <c r="Z77" s="345"/>
      <c r="AA77" s="345"/>
      <c r="AB77" s="346"/>
      <c r="AC77" s="667">
        <v>7</v>
      </c>
      <c r="AD77" s="674"/>
      <c r="AE77" s="667"/>
      <c r="AF77" s="674"/>
      <c r="AG77" s="658">
        <v>108</v>
      </c>
      <c r="AH77" s="659"/>
      <c r="AI77" s="712">
        <f>SUM(AK77:AP77)</f>
        <v>50</v>
      </c>
      <c r="AJ77" s="659"/>
      <c r="AK77" s="712">
        <v>34</v>
      </c>
      <c r="AL77" s="659"/>
      <c r="AM77" s="712">
        <v>16</v>
      </c>
      <c r="AN77" s="659"/>
      <c r="AO77" s="712"/>
      <c r="AP77" s="659"/>
      <c r="AQ77" s="712"/>
      <c r="AR77" s="659"/>
      <c r="AS77" s="697"/>
      <c r="AT77" s="698"/>
      <c r="AU77" s="339"/>
      <c r="AV77" s="340"/>
      <c r="AW77" s="699"/>
      <c r="AX77" s="698"/>
      <c r="AY77" s="339"/>
      <c r="AZ77" s="340"/>
      <c r="BA77" s="699"/>
      <c r="BB77" s="698"/>
      <c r="BC77" s="339"/>
      <c r="BD77" s="340"/>
      <c r="BE77" s="699"/>
      <c r="BF77" s="698"/>
      <c r="BG77" s="339"/>
      <c r="BH77" s="340"/>
      <c r="BI77" s="699"/>
      <c r="BJ77" s="698"/>
      <c r="BK77" s="339"/>
      <c r="BL77" s="340"/>
      <c r="BM77" s="699"/>
      <c r="BN77" s="698"/>
      <c r="BO77" s="339"/>
      <c r="BP77" s="341"/>
      <c r="BQ77" s="697">
        <f>AG77</f>
        <v>108</v>
      </c>
      <c r="BR77" s="698"/>
      <c r="BS77" s="339">
        <v>50</v>
      </c>
      <c r="BT77" s="340">
        <v>3</v>
      </c>
      <c r="BU77" s="699"/>
      <c r="BV77" s="698"/>
      <c r="BW77" s="339"/>
      <c r="BX77" s="340"/>
      <c r="BY77" s="754">
        <f t="shared" ref="BY77" si="8">SUM(AV77,AZ77,BD77,BH77,BL77,BP77,BT77,BX77)</f>
        <v>3</v>
      </c>
      <c r="BZ77" s="755"/>
      <c r="CA77" s="808"/>
      <c r="CB77" s="808"/>
      <c r="CC77" s="809"/>
      <c r="CD77" s="152"/>
      <c r="CE77" s="152"/>
      <c r="CF77" s="152"/>
      <c r="CG77" s="152"/>
      <c r="CH77" s="45"/>
      <c r="CI77" s="152"/>
      <c r="CJ77" s="152"/>
      <c r="CK77" s="150"/>
      <c r="CL77" s="145"/>
      <c r="CM77" s="144"/>
      <c r="CN77" s="145"/>
      <c r="CO77" s="53"/>
      <c r="CP77" s="54"/>
      <c r="CQ77" s="53"/>
      <c r="CR77" s="54"/>
      <c r="CS77" s="11"/>
      <c r="CT77" s="11"/>
      <c r="CU77" s="11"/>
      <c r="CV77" s="11"/>
    </row>
    <row r="78" spans="1:104" ht="19.5" customHeight="1" x14ac:dyDescent="0.3">
      <c r="A78" s="708" t="s">
        <v>15</v>
      </c>
      <c r="B78" s="709"/>
      <c r="C78" s="162"/>
      <c r="D78" s="163" t="s">
        <v>423</v>
      </c>
      <c r="E78" s="160"/>
      <c r="F78" s="159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6"/>
      <c r="AC78" s="707"/>
      <c r="AD78" s="707"/>
      <c r="AE78" s="848"/>
      <c r="AF78" s="848"/>
      <c r="AG78" s="695">
        <f>SUM(AG80:AH134)</f>
        <v>3746</v>
      </c>
      <c r="AH78" s="700"/>
      <c r="AI78" s="695">
        <f>SUM(AI80:AJ134)</f>
        <v>1814</v>
      </c>
      <c r="AJ78" s="700"/>
      <c r="AK78" s="695">
        <f>SUM(AK80:AL134)</f>
        <v>880</v>
      </c>
      <c r="AL78" s="700"/>
      <c r="AM78" s="695">
        <f>SUM(AM80:AN134)</f>
        <v>446</v>
      </c>
      <c r="AN78" s="700"/>
      <c r="AO78" s="695">
        <f>SUM(AO80:AP134)</f>
        <v>456</v>
      </c>
      <c r="AP78" s="700"/>
      <c r="AQ78" s="695">
        <f>SUM(AQ80:AR134)</f>
        <v>32</v>
      </c>
      <c r="AR78" s="696"/>
      <c r="AS78" s="791">
        <f>SUM(AS80:AT134)</f>
        <v>136</v>
      </c>
      <c r="AT78" s="682"/>
      <c r="AU78" s="573">
        <f>SUM(AU80:AU134)</f>
        <v>68</v>
      </c>
      <c r="AV78" s="574">
        <f>SUM(AV80:AV134)</f>
        <v>3</v>
      </c>
      <c r="AW78" s="681">
        <f>SUM(AW80:AX134)</f>
        <v>162</v>
      </c>
      <c r="AX78" s="682"/>
      <c r="AY78" s="573">
        <f>SUM(AY80:AY134)</f>
        <v>74</v>
      </c>
      <c r="AZ78" s="574">
        <f>SUM(AZ80:AZ134)</f>
        <v>5</v>
      </c>
      <c r="BA78" s="681">
        <f>SUM(BA80:BB134)</f>
        <v>136</v>
      </c>
      <c r="BB78" s="682"/>
      <c r="BC78" s="573">
        <f>SUM(BC80:BC134)</f>
        <v>68</v>
      </c>
      <c r="BD78" s="574">
        <f>SUM(BD80:BD134)</f>
        <v>3</v>
      </c>
      <c r="BE78" s="681">
        <f>SUM(BE80:BF134)</f>
        <v>320</v>
      </c>
      <c r="BF78" s="682"/>
      <c r="BG78" s="573">
        <f>SUM(BG80:BG134)</f>
        <v>168</v>
      </c>
      <c r="BH78" s="574">
        <f>SUM(BH80:BH134)</f>
        <v>9</v>
      </c>
      <c r="BI78" s="681">
        <f>SUM(BI80:BJ134)</f>
        <v>628</v>
      </c>
      <c r="BJ78" s="682"/>
      <c r="BK78" s="573">
        <f>SUM(BK80:BK134)</f>
        <v>372</v>
      </c>
      <c r="BL78" s="574">
        <f>SUM(BL80:BL134)</f>
        <v>15</v>
      </c>
      <c r="BM78" s="681">
        <f>SUM(BM80:BN134)</f>
        <v>884</v>
      </c>
      <c r="BN78" s="682"/>
      <c r="BO78" s="573">
        <f>SUM(BO80:BO134)</f>
        <v>422</v>
      </c>
      <c r="BP78" s="574">
        <f>SUM(BP80:BP134)</f>
        <v>21</v>
      </c>
      <c r="BQ78" s="681">
        <f>SUM(BQ80:BR134)</f>
        <v>1000</v>
      </c>
      <c r="BR78" s="682"/>
      <c r="BS78" s="573">
        <f>SUM(BS80:BS134)</f>
        <v>462</v>
      </c>
      <c r="BT78" s="574">
        <f>SUM(BT80:BT134)</f>
        <v>27</v>
      </c>
      <c r="BU78" s="681">
        <f>SUM(BU80:BV134)</f>
        <v>480</v>
      </c>
      <c r="BV78" s="682"/>
      <c r="BW78" s="573">
        <f>SUM(BW80:BW134)</f>
        <v>180</v>
      </c>
      <c r="BX78" s="574">
        <f>SUM(BX80:BX134)</f>
        <v>16</v>
      </c>
      <c r="BY78" s="756">
        <f>SUM(BY80:BZ134)</f>
        <v>99</v>
      </c>
      <c r="BZ78" s="757"/>
      <c r="CA78" s="214"/>
      <c r="CB78" s="79"/>
      <c r="CC78" s="215"/>
      <c r="CD78" s="152"/>
      <c r="CE78" s="152"/>
      <c r="CF78" s="152"/>
      <c r="CG78" s="152"/>
      <c r="CH78" s="152"/>
      <c r="CI78" s="152"/>
      <c r="CJ78" s="152"/>
      <c r="CK78" s="32"/>
      <c r="CL78" s="5"/>
      <c r="CM78" s="5"/>
      <c r="CN78" s="5"/>
      <c r="CO78" s="5"/>
      <c r="CP78" s="5"/>
      <c r="CQ78" s="5"/>
      <c r="CR78" s="23"/>
      <c r="CS78" s="11"/>
      <c r="CT78" s="11"/>
      <c r="CU78" s="11"/>
      <c r="CV78" s="11"/>
      <c r="CW78" s="11"/>
      <c r="CX78" s="11"/>
      <c r="CY78" s="11"/>
      <c r="CZ78" s="11"/>
    </row>
    <row r="79" spans="1:104" ht="19.5" customHeight="1" x14ac:dyDescent="0.35">
      <c r="A79" s="635" t="s">
        <v>16</v>
      </c>
      <c r="B79" s="636"/>
      <c r="C79" s="347" t="s">
        <v>377</v>
      </c>
      <c r="D79" s="252"/>
      <c r="E79" s="252"/>
      <c r="F79" s="348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4"/>
      <c r="AC79" s="357"/>
      <c r="AD79" s="358"/>
      <c r="AE79" s="359"/>
      <c r="AF79" s="359"/>
      <c r="AG79" s="721"/>
      <c r="AH79" s="721"/>
      <c r="AI79" s="721"/>
      <c r="AJ79" s="721"/>
      <c r="AK79" s="721"/>
      <c r="AL79" s="721"/>
      <c r="AM79" s="360"/>
      <c r="AN79" s="360"/>
      <c r="AO79" s="360"/>
      <c r="AP79" s="360"/>
      <c r="AQ79" s="360"/>
      <c r="AR79" s="361"/>
      <c r="AS79" s="292"/>
      <c r="AT79" s="292"/>
      <c r="AU79" s="292"/>
      <c r="AV79" s="292"/>
      <c r="AW79" s="292"/>
      <c r="AX79" s="292"/>
      <c r="AY79" s="292"/>
      <c r="AZ79" s="292"/>
      <c r="BA79" s="292"/>
      <c r="BB79" s="292"/>
      <c r="BC79" s="292"/>
      <c r="BD79" s="292"/>
      <c r="BE79" s="292"/>
      <c r="BF79" s="292"/>
      <c r="BG79" s="292"/>
      <c r="BH79" s="292"/>
      <c r="BI79" s="292"/>
      <c r="BJ79" s="292"/>
      <c r="BK79" s="292"/>
      <c r="BL79" s="292"/>
      <c r="BM79" s="292"/>
      <c r="BN79" s="292"/>
      <c r="BO79" s="292"/>
      <c r="BP79" s="292"/>
      <c r="BQ79" s="292"/>
      <c r="BR79" s="292"/>
      <c r="BS79" s="292"/>
      <c r="BT79" s="292"/>
      <c r="BU79" s="359"/>
      <c r="BV79" s="359"/>
      <c r="BW79" s="359"/>
      <c r="BX79" s="359"/>
      <c r="BY79" s="362"/>
      <c r="BZ79" s="363"/>
      <c r="CA79" s="364"/>
      <c r="CB79" s="364"/>
      <c r="CC79" s="365"/>
      <c r="CD79" s="152"/>
      <c r="CE79" s="152"/>
      <c r="CF79" s="152"/>
      <c r="CG79" s="152"/>
      <c r="CH79" s="152"/>
      <c r="CI79" s="152"/>
      <c r="CJ79" s="152"/>
      <c r="CK79" s="64"/>
      <c r="CL79" s="15"/>
      <c r="CM79" s="15"/>
      <c r="CN79" s="15"/>
      <c r="CO79" s="15"/>
      <c r="CP79" s="15"/>
      <c r="CQ79" s="15"/>
      <c r="CR79" s="16"/>
      <c r="CS79" s="11"/>
      <c r="CT79" s="11"/>
      <c r="CU79" s="11"/>
      <c r="CV79" s="11"/>
      <c r="CW79" s="11"/>
      <c r="CX79" s="11"/>
      <c r="CY79" s="11"/>
      <c r="CZ79" s="11"/>
    </row>
    <row r="80" spans="1:104" ht="19.5" customHeight="1" x14ac:dyDescent="0.35">
      <c r="A80" s="675" t="s">
        <v>241</v>
      </c>
      <c r="B80" s="676"/>
      <c r="C80" s="290" t="s">
        <v>439</v>
      </c>
      <c r="D80" s="289"/>
      <c r="E80" s="288"/>
      <c r="F80" s="289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72"/>
      <c r="AC80" s="670"/>
      <c r="AD80" s="624"/>
      <c r="AE80" s="701">
        <v>2</v>
      </c>
      <c r="AF80" s="673"/>
      <c r="AG80" s="623">
        <v>72</v>
      </c>
      <c r="AH80" s="624"/>
      <c r="AI80" s="670">
        <f>SUM(AK80:AR80)</f>
        <v>34</v>
      </c>
      <c r="AJ80" s="624"/>
      <c r="AK80" s="670">
        <v>18</v>
      </c>
      <c r="AL80" s="624"/>
      <c r="AM80" s="670"/>
      <c r="AN80" s="624"/>
      <c r="AO80" s="670"/>
      <c r="AP80" s="624"/>
      <c r="AQ80" s="670">
        <v>16</v>
      </c>
      <c r="AR80" s="624"/>
      <c r="AS80" s="625"/>
      <c r="AT80" s="626"/>
      <c r="AU80" s="280"/>
      <c r="AV80" s="318"/>
      <c r="AW80" s="669">
        <v>72</v>
      </c>
      <c r="AX80" s="626"/>
      <c r="AY80" s="280">
        <v>34</v>
      </c>
      <c r="AZ80" s="318">
        <v>2</v>
      </c>
      <c r="BA80" s="669"/>
      <c r="BB80" s="626"/>
      <c r="BC80" s="280"/>
      <c r="BD80" s="318"/>
      <c r="BE80" s="669"/>
      <c r="BF80" s="626"/>
      <c r="BG80" s="280"/>
      <c r="BH80" s="318"/>
      <c r="BI80" s="669"/>
      <c r="BJ80" s="626"/>
      <c r="BK80" s="280"/>
      <c r="BL80" s="318"/>
      <c r="BM80" s="669"/>
      <c r="BN80" s="626"/>
      <c r="BO80" s="280"/>
      <c r="BP80" s="319"/>
      <c r="BQ80" s="625"/>
      <c r="BR80" s="626"/>
      <c r="BS80" s="280"/>
      <c r="BT80" s="318"/>
      <c r="BU80" s="669"/>
      <c r="BV80" s="626"/>
      <c r="BW80" s="280"/>
      <c r="BX80" s="318"/>
      <c r="BY80" s="619">
        <f t="shared" ref="BY80:BY81" si="9">SUM(AV80,AZ80,BD80,BH80,BL80,BP80,BT80,BX80)</f>
        <v>2</v>
      </c>
      <c r="BZ80" s="620"/>
      <c r="CA80" s="277" t="s">
        <v>296</v>
      </c>
      <c r="CB80" s="277"/>
      <c r="CC80" s="278"/>
      <c r="CD80" s="152"/>
      <c r="CE80" s="152"/>
      <c r="CF80" s="152"/>
      <c r="CG80" s="152"/>
      <c r="CH80" s="152"/>
      <c r="CI80" s="152"/>
      <c r="CJ80" s="152"/>
      <c r="CK80" s="138"/>
      <c r="CL80" s="140"/>
      <c r="CM80" s="143"/>
      <c r="CN80" s="143"/>
      <c r="CO80" s="1"/>
      <c r="CP80" s="40"/>
      <c r="CQ80" s="41"/>
      <c r="CR80" s="40"/>
      <c r="CS80" s="11"/>
      <c r="CT80" s="11"/>
      <c r="CU80" s="11"/>
      <c r="CV80" s="11"/>
      <c r="CW80" s="11"/>
      <c r="CX80" s="11"/>
      <c r="CY80" s="11"/>
      <c r="CZ80" s="11"/>
    </row>
    <row r="81" spans="1:104" ht="19.5" customHeight="1" x14ac:dyDescent="0.35">
      <c r="A81" s="675" t="s">
        <v>242</v>
      </c>
      <c r="B81" s="676"/>
      <c r="C81" s="290" t="s">
        <v>440</v>
      </c>
      <c r="D81" s="289"/>
      <c r="E81" s="288"/>
      <c r="F81" s="289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72"/>
      <c r="AC81" s="670"/>
      <c r="AD81" s="624"/>
      <c r="AE81" s="670">
        <v>6</v>
      </c>
      <c r="AF81" s="624"/>
      <c r="AG81" s="623">
        <v>72</v>
      </c>
      <c r="AH81" s="624"/>
      <c r="AI81" s="670">
        <f>SUM(AK81:AR81)</f>
        <v>34</v>
      </c>
      <c r="AJ81" s="624"/>
      <c r="AK81" s="670">
        <v>18</v>
      </c>
      <c r="AL81" s="624"/>
      <c r="AM81" s="623"/>
      <c r="AN81" s="624"/>
      <c r="AO81" s="670"/>
      <c r="AP81" s="624"/>
      <c r="AQ81" s="670">
        <v>16</v>
      </c>
      <c r="AR81" s="624"/>
      <c r="AS81" s="625"/>
      <c r="AT81" s="626"/>
      <c r="AU81" s="280"/>
      <c r="AV81" s="318"/>
      <c r="AW81" s="669"/>
      <c r="AX81" s="626"/>
      <c r="AY81" s="280"/>
      <c r="AZ81" s="318"/>
      <c r="BA81" s="669"/>
      <c r="BB81" s="626"/>
      <c r="BC81" s="280"/>
      <c r="BD81" s="318"/>
      <c r="BE81" s="669"/>
      <c r="BF81" s="626"/>
      <c r="BG81" s="280"/>
      <c r="BH81" s="318"/>
      <c r="BI81" s="669"/>
      <c r="BJ81" s="626"/>
      <c r="BK81" s="280"/>
      <c r="BL81" s="318"/>
      <c r="BM81" s="669">
        <v>72</v>
      </c>
      <c r="BN81" s="626"/>
      <c r="BO81" s="280">
        <v>34</v>
      </c>
      <c r="BP81" s="319">
        <v>2</v>
      </c>
      <c r="BQ81" s="625"/>
      <c r="BR81" s="626"/>
      <c r="BS81" s="280"/>
      <c r="BT81" s="318"/>
      <c r="BU81" s="669"/>
      <c r="BV81" s="626"/>
      <c r="BW81" s="280"/>
      <c r="BX81" s="318"/>
      <c r="BY81" s="619">
        <f t="shared" si="9"/>
        <v>2</v>
      </c>
      <c r="BZ81" s="620"/>
      <c r="CA81" s="277" t="s">
        <v>446</v>
      </c>
      <c r="CB81" s="277"/>
      <c r="CC81" s="278"/>
      <c r="CD81" s="152"/>
      <c r="CE81" s="152"/>
      <c r="CF81" s="152"/>
      <c r="CG81" s="152"/>
      <c r="CH81" s="152"/>
      <c r="CI81" s="152"/>
      <c r="CJ81" s="152"/>
      <c r="CK81" s="138"/>
      <c r="CL81" s="140"/>
      <c r="CM81" s="143"/>
      <c r="CN81" s="143"/>
      <c r="CO81" s="1"/>
      <c r="CP81" s="40"/>
      <c r="CQ81" s="41"/>
      <c r="CR81" s="40"/>
      <c r="CS81" s="11"/>
      <c r="CT81" s="11"/>
      <c r="CU81" s="11"/>
      <c r="CV81" s="11"/>
      <c r="CW81" s="11"/>
      <c r="CX81" s="11"/>
      <c r="CY81" s="11"/>
      <c r="CZ81" s="11"/>
    </row>
    <row r="82" spans="1:104" s="30" customFormat="1" ht="19.5" customHeight="1" x14ac:dyDescent="0.35">
      <c r="A82" s="675" t="s">
        <v>314</v>
      </c>
      <c r="B82" s="676"/>
      <c r="C82" s="279" t="s">
        <v>297</v>
      </c>
      <c r="D82" s="349"/>
      <c r="E82" s="349"/>
      <c r="F82" s="349"/>
      <c r="G82" s="280"/>
      <c r="H82" s="280"/>
      <c r="I82" s="280"/>
      <c r="J82" s="280"/>
      <c r="K82" s="280"/>
      <c r="L82" s="280"/>
      <c r="M82" s="308"/>
      <c r="N82" s="280"/>
      <c r="O82" s="280"/>
      <c r="P82" s="280"/>
      <c r="Q82" s="280"/>
      <c r="R82" s="280"/>
      <c r="S82" s="280"/>
      <c r="T82" s="280"/>
      <c r="U82" s="25"/>
      <c r="V82" s="280"/>
      <c r="W82" s="280"/>
      <c r="X82" s="280"/>
      <c r="Y82" s="280"/>
      <c r="Z82" s="280"/>
      <c r="AA82" s="280"/>
      <c r="AB82" s="27"/>
      <c r="AC82" s="334"/>
      <c r="AD82" s="335"/>
      <c r="AE82" s="338"/>
      <c r="AF82" s="335"/>
      <c r="AG82" s="305"/>
      <c r="AH82" s="306"/>
      <c r="AI82" s="366"/>
      <c r="AJ82" s="367"/>
      <c r="AK82" s="305"/>
      <c r="AL82" s="306"/>
      <c r="AM82" s="305"/>
      <c r="AN82" s="306"/>
      <c r="AO82" s="305"/>
      <c r="AP82" s="306"/>
      <c r="AQ82" s="305"/>
      <c r="AR82" s="306"/>
      <c r="AS82" s="625"/>
      <c r="AT82" s="626"/>
      <c r="AU82" s="280"/>
      <c r="AV82" s="318"/>
      <c r="AW82" s="669"/>
      <c r="AX82" s="626"/>
      <c r="AY82" s="280"/>
      <c r="AZ82" s="318"/>
      <c r="BA82" s="669"/>
      <c r="BB82" s="626"/>
      <c r="BC82" s="280"/>
      <c r="BD82" s="318"/>
      <c r="BE82" s="669"/>
      <c r="BF82" s="626"/>
      <c r="BG82" s="280"/>
      <c r="BH82" s="318"/>
      <c r="BI82" s="669"/>
      <c r="BJ82" s="626"/>
      <c r="BK82" s="280"/>
      <c r="BL82" s="318"/>
      <c r="BM82" s="669"/>
      <c r="BN82" s="626"/>
      <c r="BO82" s="280"/>
      <c r="BP82" s="319"/>
      <c r="BQ82" s="625"/>
      <c r="BR82" s="626"/>
      <c r="BS82" s="280"/>
      <c r="BT82" s="318"/>
      <c r="BU82" s="669"/>
      <c r="BV82" s="626"/>
      <c r="BW82" s="280"/>
      <c r="BX82" s="318"/>
      <c r="BY82" s="309"/>
      <c r="BZ82" s="310"/>
      <c r="CA82" s="277"/>
      <c r="CB82" s="277"/>
      <c r="CC82" s="278"/>
      <c r="CD82" s="152"/>
      <c r="CE82" s="152"/>
      <c r="CF82" s="152"/>
      <c r="CG82" s="152"/>
      <c r="CH82" s="152"/>
      <c r="CI82" s="152"/>
      <c r="CJ82" s="152"/>
      <c r="CK82" s="64"/>
      <c r="CL82" s="15"/>
      <c r="CM82" s="15"/>
      <c r="CN82" s="15"/>
      <c r="CO82" s="15"/>
      <c r="CP82" s="15"/>
      <c r="CQ82" s="15"/>
      <c r="CR82" s="16"/>
      <c r="CS82" s="60"/>
      <c r="CT82" s="60"/>
      <c r="CU82" s="60"/>
      <c r="CV82" s="60"/>
    </row>
    <row r="83" spans="1:104" ht="19.5" customHeight="1" x14ac:dyDescent="0.35">
      <c r="A83" s="675" t="s">
        <v>243</v>
      </c>
      <c r="B83" s="676"/>
      <c r="C83" s="290" t="s">
        <v>191</v>
      </c>
      <c r="D83" s="288"/>
      <c r="E83" s="289"/>
      <c r="F83" s="289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72"/>
      <c r="AC83" s="701">
        <v>1</v>
      </c>
      <c r="AD83" s="673"/>
      <c r="AE83" s="672"/>
      <c r="AF83" s="673"/>
      <c r="AG83" s="623">
        <v>136</v>
      </c>
      <c r="AH83" s="624"/>
      <c r="AI83" s="677">
        <f>SUM(AK83:AP83)</f>
        <v>68</v>
      </c>
      <c r="AJ83" s="678"/>
      <c r="AK83" s="623">
        <v>34</v>
      </c>
      <c r="AL83" s="624"/>
      <c r="AM83" s="623">
        <v>34</v>
      </c>
      <c r="AN83" s="624"/>
      <c r="AO83" s="623"/>
      <c r="AP83" s="624"/>
      <c r="AQ83" s="305"/>
      <c r="AR83" s="306"/>
      <c r="AS83" s="625">
        <v>136</v>
      </c>
      <c r="AT83" s="626"/>
      <c r="AU83" s="280">
        <v>68</v>
      </c>
      <c r="AV83" s="318">
        <v>3</v>
      </c>
      <c r="AW83" s="669"/>
      <c r="AX83" s="626"/>
      <c r="AY83" s="280"/>
      <c r="AZ83" s="318"/>
      <c r="BA83" s="669"/>
      <c r="BB83" s="626"/>
      <c r="BC83" s="280"/>
      <c r="BD83" s="318"/>
      <c r="BE83" s="669"/>
      <c r="BF83" s="626"/>
      <c r="BG83" s="280"/>
      <c r="BH83" s="318"/>
      <c r="BI83" s="669"/>
      <c r="BJ83" s="626"/>
      <c r="BK83" s="280"/>
      <c r="BL83" s="318"/>
      <c r="BM83" s="669"/>
      <c r="BN83" s="626"/>
      <c r="BO83" s="280"/>
      <c r="BP83" s="319"/>
      <c r="BQ83" s="625"/>
      <c r="BR83" s="626"/>
      <c r="BS83" s="280"/>
      <c r="BT83" s="318"/>
      <c r="BU83" s="669"/>
      <c r="BV83" s="626"/>
      <c r="BW83" s="280"/>
      <c r="BX83" s="318"/>
      <c r="BY83" s="619">
        <f t="shared" ref="BY83:BY85" si="10">SUM(AV83,AZ83,BD83,BH83,BL83,BP83,BT83,BX83)</f>
        <v>3</v>
      </c>
      <c r="BZ83" s="620"/>
      <c r="CA83" s="277" t="s">
        <v>258</v>
      </c>
      <c r="CB83" s="277"/>
      <c r="CC83" s="278"/>
      <c r="CD83" s="152"/>
      <c r="CE83" s="152"/>
      <c r="CF83" s="152"/>
      <c r="CG83" s="152"/>
      <c r="CH83" s="152"/>
      <c r="CI83" s="152"/>
      <c r="CJ83" s="152"/>
      <c r="CK83" s="150"/>
      <c r="CL83" s="145"/>
      <c r="CM83" s="144"/>
      <c r="CN83" s="145"/>
      <c r="CO83" s="53"/>
      <c r="CP83" s="54"/>
      <c r="CQ83" s="53"/>
      <c r="CR83" s="54"/>
      <c r="CS83" s="11"/>
      <c r="CT83" s="11"/>
      <c r="CU83" s="11"/>
      <c r="CV83" s="11"/>
    </row>
    <row r="84" spans="1:104" ht="19.5" customHeight="1" x14ac:dyDescent="0.35">
      <c r="A84" s="675" t="s">
        <v>244</v>
      </c>
      <c r="B84" s="676"/>
      <c r="C84" s="290" t="s">
        <v>104</v>
      </c>
      <c r="D84" s="288"/>
      <c r="E84" s="289"/>
      <c r="F84" s="289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72"/>
      <c r="AC84" s="701">
        <v>4</v>
      </c>
      <c r="AD84" s="673"/>
      <c r="AE84" s="368"/>
      <c r="AF84" s="387"/>
      <c r="AG84" s="623">
        <f>ROUND(1.5*AI84+36,-1)</f>
        <v>110</v>
      </c>
      <c r="AH84" s="624"/>
      <c r="AI84" s="677">
        <f>SUM(AK84:AP84)</f>
        <v>50</v>
      </c>
      <c r="AJ84" s="678"/>
      <c r="AK84" s="623">
        <v>34</v>
      </c>
      <c r="AL84" s="624"/>
      <c r="AM84" s="623">
        <v>16</v>
      </c>
      <c r="AN84" s="624"/>
      <c r="AO84" s="623"/>
      <c r="AP84" s="624"/>
      <c r="AQ84" s="305"/>
      <c r="AR84" s="306"/>
      <c r="AS84" s="625"/>
      <c r="AT84" s="626"/>
      <c r="AU84" s="280"/>
      <c r="AV84" s="318"/>
      <c r="AW84" s="669"/>
      <c r="AX84" s="626"/>
      <c r="AY84" s="280"/>
      <c r="AZ84" s="318"/>
      <c r="BA84" s="669"/>
      <c r="BB84" s="626"/>
      <c r="BC84" s="280"/>
      <c r="BD84" s="318"/>
      <c r="BE84" s="669">
        <f>AG84</f>
        <v>110</v>
      </c>
      <c r="BF84" s="626"/>
      <c r="BG84" s="280">
        <v>50</v>
      </c>
      <c r="BH84" s="318">
        <v>3</v>
      </c>
      <c r="BI84" s="669"/>
      <c r="BJ84" s="626"/>
      <c r="BK84" s="280"/>
      <c r="BL84" s="318"/>
      <c r="BM84" s="669"/>
      <c r="BN84" s="626"/>
      <c r="BO84" s="280"/>
      <c r="BP84" s="319"/>
      <c r="BQ84" s="625"/>
      <c r="BR84" s="626"/>
      <c r="BS84" s="280"/>
      <c r="BT84" s="318"/>
      <c r="BU84" s="669"/>
      <c r="BV84" s="626"/>
      <c r="BW84" s="280"/>
      <c r="BX84" s="318"/>
      <c r="BY84" s="619">
        <f t="shared" si="10"/>
        <v>3</v>
      </c>
      <c r="BZ84" s="620"/>
      <c r="CA84" s="277" t="s">
        <v>259</v>
      </c>
      <c r="CB84" s="277"/>
      <c r="CC84" s="278"/>
      <c r="CD84" s="152"/>
      <c r="CE84" s="152"/>
      <c r="CF84" s="152"/>
      <c r="CG84" s="152"/>
      <c r="CH84" s="152"/>
      <c r="CI84" s="152"/>
      <c r="CJ84" s="152"/>
      <c r="CK84" s="56"/>
      <c r="CL84" s="57"/>
      <c r="CM84" s="58"/>
      <c r="CN84" s="57"/>
      <c r="CO84" s="50"/>
      <c r="CP84" s="51"/>
      <c r="CQ84" s="50"/>
      <c r="CR84" s="54"/>
      <c r="CS84" s="11"/>
      <c r="CT84" s="11"/>
      <c r="CU84" s="11"/>
      <c r="CV84" s="11"/>
    </row>
    <row r="85" spans="1:104" ht="19.5" customHeight="1" x14ac:dyDescent="0.35">
      <c r="A85" s="675" t="s">
        <v>245</v>
      </c>
      <c r="B85" s="676"/>
      <c r="C85" s="350" t="s">
        <v>107</v>
      </c>
      <c r="D85" s="288"/>
      <c r="E85" s="288"/>
      <c r="F85" s="288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82"/>
      <c r="AC85" s="701">
        <v>6</v>
      </c>
      <c r="AD85" s="673"/>
      <c r="AE85" s="672"/>
      <c r="AF85" s="673"/>
      <c r="AG85" s="623">
        <f>ROUND(1.7*AI85,-1)</f>
        <v>90</v>
      </c>
      <c r="AH85" s="624"/>
      <c r="AI85" s="677">
        <f>SUM(AK85:AP85)</f>
        <v>50</v>
      </c>
      <c r="AJ85" s="678"/>
      <c r="AK85" s="623">
        <v>34</v>
      </c>
      <c r="AL85" s="624"/>
      <c r="AM85" s="623">
        <v>16</v>
      </c>
      <c r="AN85" s="624"/>
      <c r="AO85" s="623"/>
      <c r="AP85" s="624"/>
      <c r="AQ85" s="305"/>
      <c r="AR85" s="306"/>
      <c r="AS85" s="625"/>
      <c r="AT85" s="626"/>
      <c r="AU85" s="280"/>
      <c r="AV85" s="318"/>
      <c r="AW85" s="669"/>
      <c r="AX85" s="626"/>
      <c r="AY85" s="280"/>
      <c r="AZ85" s="318"/>
      <c r="BA85" s="669"/>
      <c r="BB85" s="626"/>
      <c r="BC85" s="280"/>
      <c r="BD85" s="318"/>
      <c r="BE85" s="669"/>
      <c r="BF85" s="626"/>
      <c r="BG85" s="280"/>
      <c r="BH85" s="318"/>
      <c r="BI85" s="669"/>
      <c r="BJ85" s="626"/>
      <c r="BK85" s="280"/>
      <c r="BL85" s="318"/>
      <c r="BM85" s="669">
        <f>AG85</f>
        <v>90</v>
      </c>
      <c r="BN85" s="626"/>
      <c r="BO85" s="280">
        <v>50</v>
      </c>
      <c r="BP85" s="318">
        <v>3</v>
      </c>
      <c r="BQ85" s="669"/>
      <c r="BR85" s="626"/>
      <c r="BS85" s="280"/>
      <c r="BT85" s="318"/>
      <c r="BU85" s="669"/>
      <c r="BV85" s="626"/>
      <c r="BW85" s="280"/>
      <c r="BX85" s="318"/>
      <c r="BY85" s="619">
        <f t="shared" si="10"/>
        <v>3</v>
      </c>
      <c r="BZ85" s="620"/>
      <c r="CA85" s="277" t="s">
        <v>257</v>
      </c>
      <c r="CB85" s="277"/>
      <c r="CC85" s="278"/>
      <c r="CD85" s="152"/>
      <c r="CE85" s="152"/>
      <c r="CF85" s="152"/>
      <c r="CG85" s="152"/>
      <c r="CH85" s="45"/>
      <c r="CI85" s="152"/>
      <c r="CJ85" s="152"/>
      <c r="CK85" s="150"/>
      <c r="CL85" s="145"/>
      <c r="CM85" s="144"/>
      <c r="CN85" s="145"/>
      <c r="CO85" s="53"/>
      <c r="CP85" s="54"/>
      <c r="CQ85" s="53"/>
      <c r="CR85" s="54"/>
      <c r="CS85" s="11"/>
      <c r="CT85" s="11"/>
      <c r="CU85" s="11"/>
      <c r="CV85" s="11"/>
    </row>
    <row r="86" spans="1:104" ht="19.5" customHeight="1" x14ac:dyDescent="0.35">
      <c r="A86" s="675" t="s">
        <v>315</v>
      </c>
      <c r="B86" s="676"/>
      <c r="C86" s="287" t="s">
        <v>240</v>
      </c>
      <c r="D86" s="289"/>
      <c r="E86" s="289"/>
      <c r="F86" s="289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72"/>
      <c r="AC86" s="334"/>
      <c r="AD86" s="335"/>
      <c r="AE86" s="368"/>
      <c r="AF86" s="387"/>
      <c r="AG86" s="305"/>
      <c r="AH86" s="305"/>
      <c r="AI86" s="369"/>
      <c r="AJ86" s="367"/>
      <c r="AK86" s="305"/>
      <c r="AL86" s="306"/>
      <c r="AM86" s="305"/>
      <c r="AN86" s="306"/>
      <c r="AO86" s="305"/>
      <c r="AP86" s="306"/>
      <c r="AQ86" s="305"/>
      <c r="AR86" s="306"/>
      <c r="AS86" s="625"/>
      <c r="AT86" s="626"/>
      <c r="AU86" s="280"/>
      <c r="AV86" s="318"/>
      <c r="AW86" s="669"/>
      <c r="AX86" s="626"/>
      <c r="AY86" s="280"/>
      <c r="AZ86" s="318"/>
      <c r="BA86" s="669"/>
      <c r="BB86" s="626"/>
      <c r="BC86" s="280"/>
      <c r="BD86" s="318"/>
      <c r="BE86" s="669"/>
      <c r="BF86" s="626"/>
      <c r="BG86" s="280"/>
      <c r="BH86" s="318"/>
      <c r="BI86" s="669"/>
      <c r="BJ86" s="626"/>
      <c r="BK86" s="280"/>
      <c r="BL86" s="318"/>
      <c r="BM86" s="669"/>
      <c r="BN86" s="626"/>
      <c r="BO86" s="280"/>
      <c r="BP86" s="319"/>
      <c r="BQ86" s="625"/>
      <c r="BR86" s="626"/>
      <c r="BS86" s="280"/>
      <c r="BT86" s="318"/>
      <c r="BU86" s="669"/>
      <c r="BV86" s="626"/>
      <c r="BW86" s="280"/>
      <c r="BX86" s="318"/>
      <c r="BY86" s="309"/>
      <c r="BZ86" s="310"/>
      <c r="CA86" s="311"/>
      <c r="CB86" s="277"/>
      <c r="CC86" s="278"/>
      <c r="CD86" s="152"/>
      <c r="CE86" s="152"/>
      <c r="CF86" s="152"/>
      <c r="CG86" s="152"/>
      <c r="CH86" s="152"/>
      <c r="CI86" s="152"/>
      <c r="CJ86" s="152"/>
      <c r="CK86" s="64"/>
      <c r="CL86" s="15"/>
      <c r="CM86" s="15"/>
      <c r="CN86" s="15"/>
      <c r="CO86" s="15"/>
      <c r="CP86" s="15"/>
      <c r="CQ86" s="15"/>
      <c r="CR86" s="16"/>
      <c r="CS86" s="11"/>
      <c r="CT86" s="11"/>
      <c r="CU86" s="11"/>
      <c r="CV86" s="11"/>
    </row>
    <row r="87" spans="1:104" ht="19.5" customHeight="1" x14ac:dyDescent="0.35">
      <c r="A87" s="675" t="s">
        <v>316</v>
      </c>
      <c r="B87" s="676"/>
      <c r="C87" s="290" t="s">
        <v>188</v>
      </c>
      <c r="D87" s="288"/>
      <c r="E87" s="289"/>
      <c r="F87" s="289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72"/>
      <c r="AC87" s="701"/>
      <c r="AD87" s="673"/>
      <c r="AE87" s="672">
        <v>5</v>
      </c>
      <c r="AF87" s="673"/>
      <c r="AG87" s="623">
        <v>108</v>
      </c>
      <c r="AH87" s="624"/>
      <c r="AI87" s="670">
        <f>SUM(AK87:AP87)</f>
        <v>50</v>
      </c>
      <c r="AJ87" s="624"/>
      <c r="AK87" s="623">
        <v>34</v>
      </c>
      <c r="AL87" s="624"/>
      <c r="AM87" s="623"/>
      <c r="AN87" s="624"/>
      <c r="AO87" s="623">
        <v>16</v>
      </c>
      <c r="AP87" s="624"/>
      <c r="AQ87" s="305"/>
      <c r="AR87" s="306"/>
      <c r="AS87" s="625"/>
      <c r="AT87" s="626"/>
      <c r="AU87" s="280"/>
      <c r="AV87" s="318"/>
      <c r="AW87" s="669"/>
      <c r="AX87" s="626"/>
      <c r="AY87" s="280"/>
      <c r="AZ87" s="318"/>
      <c r="BA87" s="669"/>
      <c r="BB87" s="626"/>
      <c r="BC87" s="280"/>
      <c r="BD87" s="318"/>
      <c r="BE87" s="669"/>
      <c r="BF87" s="626"/>
      <c r="BG87" s="280"/>
      <c r="BH87" s="318"/>
      <c r="BI87" s="669">
        <v>108</v>
      </c>
      <c r="BJ87" s="626"/>
      <c r="BK87" s="280">
        <v>50</v>
      </c>
      <c r="BL87" s="318">
        <v>3</v>
      </c>
      <c r="BM87" s="669"/>
      <c r="BN87" s="626"/>
      <c r="BO87" s="280"/>
      <c r="BP87" s="319"/>
      <c r="BQ87" s="625"/>
      <c r="BR87" s="626"/>
      <c r="BS87" s="280"/>
      <c r="BT87" s="318"/>
      <c r="BU87" s="669"/>
      <c r="BV87" s="626"/>
      <c r="BW87" s="280"/>
      <c r="BX87" s="318"/>
      <c r="BY87" s="619">
        <f t="shared" ref="BY87:BY89" si="11">SUM(AV87,AZ87,BD87,BH87,BL87,BP87,BT87,BX87)</f>
        <v>3</v>
      </c>
      <c r="BZ87" s="620"/>
      <c r="CA87" s="370"/>
      <c r="CB87" s="370"/>
      <c r="CC87" s="371"/>
      <c r="CD87" s="152"/>
      <c r="CE87" s="152"/>
      <c r="CF87" s="152"/>
      <c r="CG87" s="152"/>
      <c r="CH87" s="45"/>
      <c r="CI87" s="152"/>
      <c r="CJ87" s="152"/>
      <c r="CK87" s="150"/>
      <c r="CL87" s="145"/>
      <c r="CM87" s="144"/>
      <c r="CN87" s="145"/>
      <c r="CO87" s="53"/>
      <c r="CP87" s="54"/>
      <c r="CQ87" s="53"/>
      <c r="CR87" s="54"/>
      <c r="CS87" s="11"/>
      <c r="CT87" s="11"/>
      <c r="CU87" s="11"/>
      <c r="CV87" s="11"/>
    </row>
    <row r="88" spans="1:104" ht="19.5" customHeight="1" x14ac:dyDescent="0.35">
      <c r="A88" s="693" t="s">
        <v>317</v>
      </c>
      <c r="B88" s="694"/>
      <c r="C88" s="400" t="s">
        <v>183</v>
      </c>
      <c r="D88" s="288"/>
      <c r="E88" s="289"/>
      <c r="F88" s="289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72"/>
      <c r="AC88" s="701">
        <v>6</v>
      </c>
      <c r="AD88" s="673"/>
      <c r="AE88" s="672"/>
      <c r="AF88" s="673"/>
      <c r="AG88" s="623">
        <v>120</v>
      </c>
      <c r="AH88" s="624"/>
      <c r="AI88" s="677">
        <f>SUM(AK88:AP88)</f>
        <v>68</v>
      </c>
      <c r="AJ88" s="678"/>
      <c r="AK88" s="623">
        <v>34</v>
      </c>
      <c r="AL88" s="624"/>
      <c r="AM88" s="623"/>
      <c r="AN88" s="624"/>
      <c r="AO88" s="623">
        <v>34</v>
      </c>
      <c r="AP88" s="624"/>
      <c r="AQ88" s="307"/>
      <c r="AR88" s="314"/>
      <c r="AS88" s="625"/>
      <c r="AT88" s="626"/>
      <c r="AU88" s="317"/>
      <c r="AV88" s="318"/>
      <c r="AW88" s="669"/>
      <c r="AX88" s="626"/>
      <c r="AY88" s="317"/>
      <c r="AZ88" s="318"/>
      <c r="BA88" s="669"/>
      <c r="BB88" s="626"/>
      <c r="BC88" s="317"/>
      <c r="BD88" s="318"/>
      <c r="BE88" s="669"/>
      <c r="BF88" s="626"/>
      <c r="BG88" s="317"/>
      <c r="BH88" s="318"/>
      <c r="BI88" s="669"/>
      <c r="BJ88" s="626"/>
      <c r="BK88" s="317"/>
      <c r="BL88" s="318"/>
      <c r="BM88" s="669">
        <v>120</v>
      </c>
      <c r="BN88" s="626"/>
      <c r="BO88" s="317">
        <v>68</v>
      </c>
      <c r="BP88" s="319">
        <v>3</v>
      </c>
      <c r="BQ88" s="625"/>
      <c r="BR88" s="626"/>
      <c r="BS88" s="317"/>
      <c r="BT88" s="318"/>
      <c r="BU88" s="669"/>
      <c r="BV88" s="626"/>
      <c r="BW88" s="317"/>
      <c r="BX88" s="318"/>
      <c r="BY88" s="619">
        <f t="shared" si="11"/>
        <v>3</v>
      </c>
      <c r="BZ88" s="620"/>
      <c r="CA88" s="501" t="s">
        <v>249</v>
      </c>
      <c r="CB88" s="510"/>
      <c r="CC88" s="511"/>
      <c r="CD88" s="152"/>
      <c r="CE88" s="152"/>
      <c r="CF88" s="152"/>
      <c r="CG88" s="152"/>
      <c r="CH88" s="152"/>
      <c r="CI88" s="152"/>
      <c r="CJ88" s="152"/>
      <c r="CK88" s="151"/>
      <c r="CL88" s="155"/>
      <c r="CM88" s="147"/>
      <c r="CN88" s="155"/>
      <c r="CO88" s="147"/>
      <c r="CP88" s="155"/>
      <c r="CQ88" s="147"/>
      <c r="CR88" s="51"/>
      <c r="CS88" s="11"/>
      <c r="CT88" s="11"/>
      <c r="CU88" s="11"/>
      <c r="CV88" s="11"/>
    </row>
    <row r="89" spans="1:104" ht="19.5" customHeight="1" x14ac:dyDescent="0.35">
      <c r="A89" s="702"/>
      <c r="B89" s="703"/>
      <c r="C89" s="508" t="s">
        <v>462</v>
      </c>
      <c r="D89" s="449"/>
      <c r="E89" s="509"/>
      <c r="F89" s="509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498"/>
      <c r="AC89" s="504"/>
      <c r="AD89" s="505"/>
      <c r="AE89" s="506"/>
      <c r="AF89" s="507"/>
      <c r="AG89" s="691">
        <v>40</v>
      </c>
      <c r="AH89" s="692"/>
      <c r="AI89" s="812"/>
      <c r="AJ89" s="813"/>
      <c r="AK89" s="691"/>
      <c r="AL89" s="692"/>
      <c r="AM89" s="691"/>
      <c r="AN89" s="692"/>
      <c r="AO89" s="691"/>
      <c r="AP89" s="692"/>
      <c r="AQ89" s="478"/>
      <c r="AR89" s="479"/>
      <c r="AS89" s="814"/>
      <c r="AT89" s="690"/>
      <c r="AU89" s="455"/>
      <c r="AV89" s="456"/>
      <c r="AW89" s="689"/>
      <c r="AX89" s="690"/>
      <c r="AY89" s="455"/>
      <c r="AZ89" s="456"/>
      <c r="BA89" s="689"/>
      <c r="BB89" s="690"/>
      <c r="BC89" s="455"/>
      <c r="BD89" s="456"/>
      <c r="BE89" s="689"/>
      <c r="BF89" s="690"/>
      <c r="BG89" s="455"/>
      <c r="BH89" s="456"/>
      <c r="BI89" s="689"/>
      <c r="BJ89" s="690"/>
      <c r="BK89" s="455"/>
      <c r="BL89" s="456"/>
      <c r="BM89" s="689">
        <v>40</v>
      </c>
      <c r="BN89" s="690"/>
      <c r="BO89" s="455"/>
      <c r="BP89" s="458">
        <v>1</v>
      </c>
      <c r="BQ89" s="814"/>
      <c r="BR89" s="690"/>
      <c r="BS89" s="455"/>
      <c r="BT89" s="456"/>
      <c r="BU89" s="689"/>
      <c r="BV89" s="690"/>
      <c r="BW89" s="455"/>
      <c r="BX89" s="456"/>
      <c r="BY89" s="656">
        <f t="shared" si="11"/>
        <v>1</v>
      </c>
      <c r="BZ89" s="657"/>
      <c r="CA89" s="502"/>
      <c r="CB89" s="502"/>
      <c r="CC89" s="503"/>
      <c r="CD89" s="152"/>
      <c r="CE89" s="152"/>
      <c r="CF89" s="152"/>
      <c r="CG89" s="152"/>
      <c r="CH89" s="152"/>
      <c r="CI89" s="152"/>
      <c r="CJ89" s="152"/>
      <c r="CK89" s="148"/>
      <c r="CL89" s="149"/>
      <c r="CM89" s="778">
        <v>6</v>
      </c>
      <c r="CN89" s="779"/>
      <c r="CO89" s="146"/>
      <c r="CP89" s="149"/>
      <c r="CQ89" s="146"/>
      <c r="CR89" s="62"/>
      <c r="CS89" s="11"/>
      <c r="CT89" s="11"/>
      <c r="CU89" s="11"/>
      <c r="CV89" s="11"/>
    </row>
    <row r="90" spans="1:104" ht="19.5" customHeight="1" x14ac:dyDescent="0.35">
      <c r="A90" s="675" t="s">
        <v>318</v>
      </c>
      <c r="B90" s="676"/>
      <c r="C90" s="287" t="s">
        <v>246</v>
      </c>
      <c r="D90" s="289"/>
      <c r="E90" s="289"/>
      <c r="F90" s="289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72"/>
      <c r="AC90" s="328"/>
      <c r="AD90" s="372"/>
      <c r="AE90" s="338"/>
      <c r="AF90" s="335"/>
      <c r="AG90" s="305"/>
      <c r="AH90" s="305"/>
      <c r="AI90" s="369"/>
      <c r="AJ90" s="367"/>
      <c r="AK90" s="305"/>
      <c r="AL90" s="306"/>
      <c r="AM90" s="305"/>
      <c r="AN90" s="306"/>
      <c r="AO90" s="305"/>
      <c r="AP90" s="306"/>
      <c r="AQ90" s="305"/>
      <c r="AR90" s="306"/>
      <c r="AS90" s="625"/>
      <c r="AT90" s="626"/>
      <c r="AU90" s="280"/>
      <c r="AV90" s="318"/>
      <c r="AW90" s="669"/>
      <c r="AX90" s="626"/>
      <c r="AY90" s="280"/>
      <c r="AZ90" s="318"/>
      <c r="BA90" s="669"/>
      <c r="BB90" s="626"/>
      <c r="BC90" s="280"/>
      <c r="BD90" s="318"/>
      <c r="BE90" s="669"/>
      <c r="BF90" s="626"/>
      <c r="BG90" s="280"/>
      <c r="BH90" s="318"/>
      <c r="BI90" s="669"/>
      <c r="BJ90" s="626"/>
      <c r="BK90" s="280"/>
      <c r="BL90" s="318"/>
      <c r="BM90" s="669"/>
      <c r="BN90" s="626"/>
      <c r="BO90" s="280"/>
      <c r="BP90" s="319"/>
      <c r="BQ90" s="625"/>
      <c r="BR90" s="626"/>
      <c r="BS90" s="280"/>
      <c r="BT90" s="318"/>
      <c r="BU90" s="669"/>
      <c r="BV90" s="626"/>
      <c r="BW90" s="280"/>
      <c r="BX90" s="318"/>
      <c r="BY90" s="309"/>
      <c r="BZ90" s="310"/>
      <c r="CA90" s="277"/>
      <c r="CB90" s="277"/>
      <c r="CC90" s="278"/>
      <c r="CD90" s="152"/>
      <c r="CE90" s="152"/>
      <c r="CF90" s="152"/>
      <c r="CG90" s="152"/>
      <c r="CH90" s="152"/>
      <c r="CI90" s="152"/>
      <c r="CJ90" s="152"/>
      <c r="CK90" s="64"/>
      <c r="CL90" s="15"/>
      <c r="CM90" s="15"/>
      <c r="CN90" s="15"/>
      <c r="CO90" s="15"/>
      <c r="CP90" s="15"/>
      <c r="CQ90" s="15"/>
      <c r="CR90" s="16"/>
      <c r="CS90" s="11"/>
      <c r="CT90" s="11"/>
      <c r="CU90" s="11"/>
      <c r="CV90" s="11"/>
    </row>
    <row r="91" spans="1:104" ht="19.5" customHeight="1" x14ac:dyDescent="0.35">
      <c r="A91" s="675" t="s">
        <v>319</v>
      </c>
      <c r="B91" s="676"/>
      <c r="C91" s="290" t="s">
        <v>190</v>
      </c>
      <c r="D91" s="288"/>
      <c r="E91" s="289"/>
      <c r="F91" s="289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72"/>
      <c r="AC91" s="701"/>
      <c r="AD91" s="673"/>
      <c r="AE91" s="672">
        <v>2</v>
      </c>
      <c r="AF91" s="673"/>
      <c r="AG91" s="623">
        <f>ROUND(1.7*AI91,-1)+20</f>
        <v>90</v>
      </c>
      <c r="AH91" s="624"/>
      <c r="AI91" s="677">
        <f>SUM(AK91:AP91)</f>
        <v>40</v>
      </c>
      <c r="AJ91" s="678"/>
      <c r="AK91" s="623">
        <v>18</v>
      </c>
      <c r="AL91" s="624"/>
      <c r="AM91" s="623">
        <v>16</v>
      </c>
      <c r="AN91" s="624"/>
      <c r="AO91" s="623">
        <v>6</v>
      </c>
      <c r="AP91" s="624"/>
      <c r="AQ91" s="305"/>
      <c r="AR91" s="306"/>
      <c r="AS91" s="625"/>
      <c r="AT91" s="626"/>
      <c r="AU91" s="280"/>
      <c r="AV91" s="318"/>
      <c r="AW91" s="669">
        <f>AG91</f>
        <v>90</v>
      </c>
      <c r="AX91" s="626"/>
      <c r="AY91" s="280">
        <v>40</v>
      </c>
      <c r="AZ91" s="318">
        <v>3</v>
      </c>
      <c r="BA91" s="669"/>
      <c r="BB91" s="626"/>
      <c r="BC91" s="280"/>
      <c r="BD91" s="318"/>
      <c r="BE91" s="669"/>
      <c r="BF91" s="626"/>
      <c r="BG91" s="280"/>
      <c r="BH91" s="318"/>
      <c r="BI91" s="669"/>
      <c r="BJ91" s="626"/>
      <c r="BK91" s="280"/>
      <c r="BL91" s="318"/>
      <c r="BM91" s="669"/>
      <c r="BN91" s="626"/>
      <c r="BO91" s="280"/>
      <c r="BP91" s="319"/>
      <c r="BQ91" s="625"/>
      <c r="BR91" s="626"/>
      <c r="BS91" s="280"/>
      <c r="BT91" s="318"/>
      <c r="BU91" s="669"/>
      <c r="BV91" s="626"/>
      <c r="BW91" s="280"/>
      <c r="BX91" s="318"/>
      <c r="BY91" s="619">
        <f t="shared" ref="BY91:BY92" si="12">SUM(AV91,AZ91,BD91,BH91,BL91,BP91,BT91,BX91)</f>
        <v>3</v>
      </c>
      <c r="BZ91" s="620"/>
      <c r="CA91" s="277" t="s">
        <v>260</v>
      </c>
      <c r="CB91" s="277"/>
      <c r="CC91" s="278"/>
      <c r="CD91" s="152"/>
      <c r="CE91" s="152"/>
      <c r="CF91" s="152"/>
      <c r="CG91" s="152"/>
      <c r="CH91" s="45"/>
      <c r="CI91" s="152"/>
      <c r="CJ91" s="152"/>
      <c r="CK91" s="151"/>
      <c r="CL91" s="155"/>
      <c r="CM91" s="147"/>
      <c r="CN91" s="155"/>
      <c r="CO91" s="50"/>
      <c r="CP91" s="51"/>
      <c r="CQ91" s="50"/>
      <c r="CR91" s="51"/>
      <c r="CS91" s="11"/>
      <c r="CT91" s="11"/>
      <c r="CU91" s="11"/>
      <c r="CV91" s="11"/>
    </row>
    <row r="92" spans="1:104" ht="19.5" customHeight="1" x14ac:dyDescent="0.35">
      <c r="A92" s="675" t="s">
        <v>320</v>
      </c>
      <c r="B92" s="676"/>
      <c r="C92" s="290" t="s">
        <v>159</v>
      </c>
      <c r="D92" s="288"/>
      <c r="E92" s="289"/>
      <c r="F92" s="289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72"/>
      <c r="AC92" s="701">
        <v>5</v>
      </c>
      <c r="AD92" s="673"/>
      <c r="AE92" s="672"/>
      <c r="AF92" s="673"/>
      <c r="AG92" s="623">
        <f>ROUND(1.5*AI92,-1)</f>
        <v>130</v>
      </c>
      <c r="AH92" s="624"/>
      <c r="AI92" s="677">
        <f>SUM(AK92:AP92)</f>
        <v>84</v>
      </c>
      <c r="AJ92" s="678"/>
      <c r="AK92" s="623">
        <v>50</v>
      </c>
      <c r="AL92" s="624"/>
      <c r="AM92" s="623">
        <v>34</v>
      </c>
      <c r="AN92" s="624"/>
      <c r="AO92" s="623"/>
      <c r="AP92" s="624"/>
      <c r="AQ92" s="307"/>
      <c r="AR92" s="314"/>
      <c r="AS92" s="625"/>
      <c r="AT92" s="626"/>
      <c r="AU92" s="317"/>
      <c r="AV92" s="318"/>
      <c r="AW92" s="669"/>
      <c r="AX92" s="626"/>
      <c r="AY92" s="317"/>
      <c r="AZ92" s="318"/>
      <c r="BA92" s="669"/>
      <c r="BB92" s="626"/>
      <c r="BC92" s="317"/>
      <c r="BD92" s="318"/>
      <c r="BE92" s="669"/>
      <c r="BF92" s="626"/>
      <c r="BG92" s="317"/>
      <c r="BH92" s="318"/>
      <c r="BI92" s="669">
        <f>AG92</f>
        <v>130</v>
      </c>
      <c r="BJ92" s="626"/>
      <c r="BK92" s="317">
        <v>84</v>
      </c>
      <c r="BL92" s="319">
        <v>3</v>
      </c>
      <c r="BM92" s="669"/>
      <c r="BN92" s="626"/>
      <c r="BO92" s="317"/>
      <c r="BP92" s="319"/>
      <c r="BQ92" s="625"/>
      <c r="BR92" s="626"/>
      <c r="BS92" s="317"/>
      <c r="BT92" s="318"/>
      <c r="BU92" s="669"/>
      <c r="BV92" s="626"/>
      <c r="BW92" s="317"/>
      <c r="BX92" s="318"/>
      <c r="BY92" s="619">
        <f t="shared" si="12"/>
        <v>3</v>
      </c>
      <c r="BZ92" s="620"/>
      <c r="CA92" s="277"/>
      <c r="CB92" s="277"/>
      <c r="CC92" s="278"/>
      <c r="CD92" s="45"/>
      <c r="CE92" s="152"/>
      <c r="CF92" s="152"/>
      <c r="CG92" s="152"/>
      <c r="CH92" s="152"/>
      <c r="CI92" s="152"/>
      <c r="CJ92" s="152"/>
      <c r="CK92" s="151"/>
      <c r="CL92" s="155"/>
      <c r="CM92" s="147"/>
      <c r="CN92" s="155"/>
      <c r="CO92" s="50"/>
      <c r="CP92" s="51"/>
      <c r="CQ92" s="50"/>
      <c r="CR92" s="51"/>
      <c r="CS92" s="11"/>
      <c r="CT92" s="11"/>
      <c r="CU92" s="11"/>
      <c r="CV92" s="11"/>
    </row>
    <row r="93" spans="1:104" ht="19.5" customHeight="1" x14ac:dyDescent="0.35">
      <c r="A93" s="582"/>
      <c r="B93" s="582"/>
      <c r="C93" s="166"/>
      <c r="D93" s="583"/>
      <c r="E93" s="165"/>
      <c r="F93" s="165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47"/>
      <c r="AD93" s="47"/>
      <c r="AE93" s="47"/>
      <c r="AF93" s="47"/>
      <c r="AG93" s="189"/>
      <c r="AH93" s="189"/>
      <c r="AI93" s="584"/>
      <c r="AJ93" s="584"/>
      <c r="AK93" s="189"/>
      <c r="AL93" s="189"/>
      <c r="AM93" s="189"/>
      <c r="AN93" s="189"/>
      <c r="AO93" s="189"/>
      <c r="AP93" s="189"/>
      <c r="AQ93" s="189"/>
      <c r="AR93" s="189"/>
      <c r="AS93" s="191"/>
      <c r="AT93" s="191"/>
      <c r="AU93" s="191"/>
      <c r="AV93" s="45"/>
      <c r="AW93" s="191"/>
      <c r="AX93" s="191"/>
      <c r="AY93" s="191"/>
      <c r="AZ93" s="45"/>
      <c r="BA93" s="191"/>
      <c r="BB93" s="191"/>
      <c r="BC93" s="191"/>
      <c r="BD93" s="45"/>
      <c r="BE93" s="191"/>
      <c r="BF93" s="191"/>
      <c r="BG93" s="191"/>
      <c r="BH93" s="45"/>
      <c r="BI93" s="191"/>
      <c r="BJ93" s="191"/>
      <c r="BK93" s="191"/>
      <c r="BL93" s="45"/>
      <c r="BM93" s="191"/>
      <c r="BN93" s="191"/>
      <c r="BO93" s="191"/>
      <c r="BP93" s="45"/>
      <c r="BQ93" s="191"/>
      <c r="BR93" s="191"/>
      <c r="BS93" s="191"/>
      <c r="BT93" s="45"/>
      <c r="BU93" s="191"/>
      <c r="BV93" s="191"/>
      <c r="BW93" s="191"/>
      <c r="BX93" s="45"/>
      <c r="BY93" s="585"/>
      <c r="BZ93" s="585"/>
      <c r="CA93" s="9"/>
      <c r="CB93" s="9"/>
      <c r="CC93" s="9"/>
      <c r="CD93" s="45"/>
      <c r="CE93" s="191"/>
      <c r="CF93" s="191"/>
      <c r="CG93" s="191"/>
      <c r="CH93" s="191"/>
      <c r="CI93" s="191"/>
      <c r="CJ93" s="191"/>
      <c r="CK93" s="46"/>
      <c r="CL93" s="49"/>
      <c r="CM93" s="47"/>
      <c r="CN93" s="49"/>
      <c r="CO93" s="74"/>
      <c r="CP93" s="75"/>
      <c r="CQ93" s="74"/>
      <c r="CR93" s="75"/>
      <c r="CS93" s="11"/>
      <c r="CT93" s="11"/>
      <c r="CU93" s="11"/>
      <c r="CV93" s="11"/>
    </row>
    <row r="94" spans="1:104" ht="19.5" customHeight="1" x14ac:dyDescent="0.35">
      <c r="A94" s="582"/>
      <c r="B94" s="582"/>
      <c r="C94" s="166"/>
      <c r="D94" s="583"/>
      <c r="E94" s="165"/>
      <c r="F94" s="165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47"/>
      <c r="AD94" s="47"/>
      <c r="AE94" s="47"/>
      <c r="AF94" s="47"/>
      <c r="AG94" s="189"/>
      <c r="AH94" s="189"/>
      <c r="AI94" s="584"/>
      <c r="AJ94" s="584"/>
      <c r="AK94" s="189"/>
      <c r="AL94" s="189"/>
      <c r="AM94" s="189"/>
      <c r="AN94" s="189"/>
      <c r="AO94" s="189"/>
      <c r="AP94" s="189"/>
      <c r="AQ94" s="189"/>
      <c r="AR94" s="189"/>
      <c r="AS94" s="191"/>
      <c r="AT94" s="191"/>
      <c r="AU94" s="191"/>
      <c r="AV94" s="45"/>
      <c r="AW94" s="191"/>
      <c r="AX94" s="191"/>
      <c r="AY94" s="191"/>
      <c r="AZ94" s="45"/>
      <c r="BA94" s="191"/>
      <c r="BB94" s="191"/>
      <c r="BC94" s="191"/>
      <c r="BD94" s="45"/>
      <c r="BE94" s="191"/>
      <c r="BF94" s="191"/>
      <c r="BG94" s="191"/>
      <c r="BH94" s="45"/>
      <c r="BI94" s="191"/>
      <c r="BJ94" s="191"/>
      <c r="BK94" s="191"/>
      <c r="BL94" s="45"/>
      <c r="BM94" s="191"/>
      <c r="BN94" s="191"/>
      <c r="BO94" s="191"/>
      <c r="BP94" s="45"/>
      <c r="BQ94" s="191"/>
      <c r="BR94" s="191"/>
      <c r="BS94" s="191"/>
      <c r="BT94" s="45"/>
      <c r="BU94" s="191"/>
      <c r="BV94" s="191"/>
      <c r="BW94" s="191"/>
      <c r="BX94" s="45"/>
      <c r="BY94" s="585"/>
      <c r="BZ94" s="585"/>
      <c r="CA94" s="9"/>
      <c r="CB94" s="9"/>
      <c r="CC94" s="9"/>
      <c r="CD94" s="45"/>
      <c r="CE94" s="191"/>
      <c r="CF94" s="191"/>
      <c r="CG94" s="191"/>
      <c r="CH94" s="191"/>
      <c r="CI94" s="191"/>
      <c r="CJ94" s="191"/>
      <c r="CK94" s="46"/>
      <c r="CL94" s="49"/>
      <c r="CM94" s="47"/>
      <c r="CN94" s="49"/>
      <c r="CO94" s="74"/>
      <c r="CP94" s="75"/>
      <c r="CQ94" s="74"/>
      <c r="CR94" s="75"/>
      <c r="CS94" s="11"/>
      <c r="CT94" s="11"/>
      <c r="CU94" s="11"/>
      <c r="CV94" s="11"/>
    </row>
    <row r="95" spans="1:104" ht="19.5" customHeight="1" x14ac:dyDescent="0.35">
      <c r="A95" s="582"/>
      <c r="B95" s="582"/>
      <c r="C95" s="166"/>
      <c r="D95" s="583"/>
      <c r="E95" s="165"/>
      <c r="F95" s="165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47"/>
      <c r="AD95" s="47"/>
      <c r="AE95" s="47"/>
      <c r="AF95" s="47"/>
      <c r="AG95" s="189"/>
      <c r="AH95" s="189"/>
      <c r="AI95" s="584"/>
      <c r="AJ95" s="584"/>
      <c r="AK95" s="189"/>
      <c r="AL95" s="189"/>
      <c r="AM95" s="189"/>
      <c r="AN95" s="189"/>
      <c r="AO95" s="189"/>
      <c r="AP95" s="189"/>
      <c r="AQ95" s="189"/>
      <c r="AR95" s="189"/>
      <c r="AS95" s="191"/>
      <c r="AT95" s="191"/>
      <c r="AU95" s="191"/>
      <c r="AV95" s="45"/>
      <c r="AW95" s="191"/>
      <c r="AX95" s="191"/>
      <c r="AY95" s="191"/>
      <c r="AZ95" s="45"/>
      <c r="BA95" s="191"/>
      <c r="BB95" s="191"/>
      <c r="BC95" s="191"/>
      <c r="BD95" s="45"/>
      <c r="BE95" s="191"/>
      <c r="BF95" s="191"/>
      <c r="BG95" s="191"/>
      <c r="BH95" s="45"/>
      <c r="BI95" s="191"/>
      <c r="BJ95" s="191"/>
      <c r="BK95" s="191"/>
      <c r="BL95" s="45"/>
      <c r="BM95" s="191"/>
      <c r="BN95" s="191"/>
      <c r="BO95" s="191"/>
      <c r="BP95" s="45"/>
      <c r="BQ95" s="191"/>
      <c r="BR95" s="191"/>
      <c r="BS95" s="191"/>
      <c r="BT95" s="45"/>
      <c r="BU95" s="191"/>
      <c r="BV95" s="191"/>
      <c r="BW95" s="191"/>
      <c r="BX95" s="45"/>
      <c r="BY95" s="585"/>
      <c r="BZ95" s="585"/>
      <c r="CA95" s="9"/>
      <c r="CB95" s="9"/>
      <c r="CC95" s="9"/>
      <c r="CD95" s="45"/>
      <c r="CE95" s="191"/>
      <c r="CF95" s="191"/>
      <c r="CG95" s="191"/>
      <c r="CH95" s="191"/>
      <c r="CI95" s="191"/>
      <c r="CJ95" s="191"/>
      <c r="CK95" s="46"/>
      <c r="CL95" s="49"/>
      <c r="CM95" s="47"/>
      <c r="CN95" s="49"/>
      <c r="CO95" s="74"/>
      <c r="CP95" s="75"/>
      <c r="CQ95" s="74"/>
      <c r="CR95" s="75"/>
      <c r="CS95" s="11"/>
      <c r="CT95" s="11"/>
      <c r="CU95" s="11"/>
      <c r="CV95" s="11"/>
    </row>
    <row r="96" spans="1:104" ht="19.5" customHeight="1" x14ac:dyDescent="0.35">
      <c r="A96" s="582"/>
      <c r="B96" s="582"/>
      <c r="C96" s="166"/>
      <c r="D96" s="583"/>
      <c r="E96" s="165"/>
      <c r="F96" s="165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47"/>
      <c r="AD96" s="47"/>
      <c r="AE96" s="47"/>
      <c r="AF96" s="47"/>
      <c r="AG96" s="189"/>
      <c r="AH96" s="189"/>
      <c r="AI96" s="584"/>
      <c r="AJ96" s="584"/>
      <c r="AK96" s="189"/>
      <c r="AL96" s="189"/>
      <c r="AM96" s="189"/>
      <c r="AN96" s="189"/>
      <c r="AO96" s="189"/>
      <c r="AP96" s="189"/>
      <c r="AQ96" s="189"/>
      <c r="AR96" s="189"/>
      <c r="AS96" s="191"/>
      <c r="AT96" s="191"/>
      <c r="AU96" s="191"/>
      <c r="AV96" s="45"/>
      <c r="AW96" s="191"/>
      <c r="AX96" s="191"/>
      <c r="AY96" s="191"/>
      <c r="AZ96" s="45"/>
      <c r="BA96" s="191"/>
      <c r="BB96" s="191"/>
      <c r="BC96" s="191"/>
      <c r="BD96" s="45"/>
      <c r="BE96" s="191"/>
      <c r="BF96" s="191"/>
      <c r="BG96" s="191"/>
      <c r="BH96" s="45"/>
      <c r="BI96" s="191"/>
      <c r="BJ96" s="191"/>
      <c r="BK96" s="191"/>
      <c r="BL96" s="45"/>
      <c r="BM96" s="191"/>
      <c r="BN96" s="191"/>
      <c r="BO96" s="191"/>
      <c r="BP96" s="45"/>
      <c r="BQ96" s="191"/>
      <c r="BR96" s="191"/>
      <c r="BS96" s="191"/>
      <c r="BT96" s="45"/>
      <c r="BU96" s="191"/>
      <c r="BV96" s="191"/>
      <c r="BW96" s="191"/>
      <c r="BX96" s="45"/>
      <c r="BY96" s="585"/>
      <c r="BZ96" s="585"/>
      <c r="CA96" s="9"/>
      <c r="CB96" s="9"/>
      <c r="CC96" s="9"/>
      <c r="CD96" s="45"/>
      <c r="CE96" s="191"/>
      <c r="CF96" s="191"/>
      <c r="CG96" s="191"/>
      <c r="CH96" s="191"/>
      <c r="CI96" s="191"/>
      <c r="CJ96" s="191"/>
      <c r="CK96" s="46"/>
      <c r="CL96" s="49"/>
      <c r="CM96" s="47"/>
      <c r="CN96" s="49"/>
      <c r="CO96" s="74"/>
      <c r="CP96" s="75"/>
      <c r="CQ96" s="74"/>
      <c r="CR96" s="75"/>
      <c r="CS96" s="11"/>
      <c r="CT96" s="11"/>
      <c r="CU96" s="11"/>
      <c r="CV96" s="11"/>
    </row>
    <row r="97" spans="1:104" ht="19.5" customHeight="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609"/>
      <c r="AW97" s="609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55"/>
      <c r="BY97" s="55"/>
      <c r="BZ97" s="55"/>
      <c r="CA97" s="55"/>
      <c r="CB97" s="55"/>
      <c r="CC97" s="55"/>
    </row>
    <row r="98" spans="1:104" ht="19.5" customHeigh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610"/>
      <c r="AW98" s="61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  <c r="BK98" s="70"/>
      <c r="BL98" s="70"/>
      <c r="BM98" s="70"/>
      <c r="BN98" s="70"/>
      <c r="BO98" s="70"/>
      <c r="BP98" s="70"/>
      <c r="BQ98" s="70"/>
      <c r="BR98" s="70"/>
      <c r="BS98" s="70"/>
      <c r="BT98" s="70"/>
      <c r="BU98" s="70"/>
      <c r="BV98" s="70"/>
      <c r="BW98" s="70"/>
      <c r="BX98" s="63"/>
      <c r="BY98" s="63"/>
      <c r="BZ98" s="63"/>
      <c r="CA98" s="63"/>
      <c r="CB98" s="63"/>
      <c r="CC98" s="63"/>
    </row>
    <row r="99" spans="1:104" ht="19.5" customHeight="1" x14ac:dyDescent="0.25">
      <c r="A99" s="866" t="s">
        <v>37</v>
      </c>
      <c r="B99" s="885"/>
      <c r="C99" s="909" t="s">
        <v>466</v>
      </c>
      <c r="D99" s="910"/>
      <c r="E99" s="910"/>
      <c r="F99" s="910"/>
      <c r="G99" s="910"/>
      <c r="H99" s="910"/>
      <c r="I99" s="910"/>
      <c r="J99" s="910"/>
      <c r="K99" s="910"/>
      <c r="L99" s="910"/>
      <c r="M99" s="910"/>
      <c r="N99" s="910"/>
      <c r="O99" s="910"/>
      <c r="P99" s="910"/>
      <c r="Q99" s="910"/>
      <c r="R99" s="910"/>
      <c r="S99" s="910"/>
      <c r="T99" s="910"/>
      <c r="U99" s="910"/>
      <c r="V99" s="910"/>
      <c r="W99" s="910"/>
      <c r="X99" s="910"/>
      <c r="Y99" s="910"/>
      <c r="Z99" s="910"/>
      <c r="AA99" s="910"/>
      <c r="AB99" s="911"/>
      <c r="AC99" s="15"/>
      <c r="AD99" s="15"/>
      <c r="AE99" s="240" t="s">
        <v>208</v>
      </c>
      <c r="AF99" s="15"/>
      <c r="AG99" s="601"/>
      <c r="AH99" s="15"/>
      <c r="AI99" s="15"/>
      <c r="AJ99" s="15"/>
      <c r="AK99" s="15"/>
      <c r="AL99" s="240"/>
      <c r="AM99" s="240"/>
      <c r="AN99" s="240"/>
      <c r="AO99" s="240"/>
      <c r="AP99" s="240"/>
      <c r="AQ99" s="240"/>
      <c r="AR99" s="93"/>
      <c r="AS99" s="240"/>
      <c r="AT99" s="240"/>
      <c r="AU99" s="240"/>
      <c r="AV99" s="240"/>
      <c r="AW99" s="240"/>
      <c r="AX99" s="240"/>
      <c r="AY99" s="240"/>
      <c r="AZ99" s="240"/>
      <c r="BA99" s="240"/>
      <c r="BB99" s="240"/>
      <c r="BC99" s="240"/>
      <c r="BD99" s="240"/>
      <c r="BE99" s="240"/>
      <c r="BF99" s="240" t="s">
        <v>45</v>
      </c>
      <c r="BG99" s="240"/>
      <c r="BH99" s="240"/>
      <c r="BI99" s="240"/>
      <c r="BJ99" s="240"/>
      <c r="BK99" s="240"/>
      <c r="BL99" s="240"/>
      <c r="BM99" s="240"/>
      <c r="BN99" s="240"/>
      <c r="BO99" s="240"/>
      <c r="BP99" s="240"/>
      <c r="BQ99" s="240"/>
      <c r="BR99" s="240"/>
      <c r="BS99" s="240"/>
      <c r="BT99" s="240"/>
      <c r="BU99" s="240"/>
      <c r="BV99" s="240"/>
      <c r="BW99" s="240"/>
      <c r="BX99" s="93"/>
      <c r="BY99" s="827" t="s">
        <v>153</v>
      </c>
      <c r="BZ99" s="828"/>
      <c r="CA99" s="833" t="s">
        <v>211</v>
      </c>
      <c r="CB99" s="834"/>
      <c r="CC99" s="834"/>
      <c r="CD99" s="10"/>
      <c r="CE99" s="10"/>
      <c r="CF99" s="10"/>
      <c r="CG99" s="10"/>
      <c r="CH99" s="10"/>
      <c r="CI99" s="10"/>
      <c r="CJ99" s="10"/>
      <c r="CK99" s="32"/>
      <c r="CL99" s="5"/>
      <c r="CM99" s="5"/>
      <c r="CN99" s="5"/>
      <c r="CO99" s="5"/>
      <c r="CP99" s="5"/>
      <c r="CQ99" s="5"/>
      <c r="CR99" s="23"/>
      <c r="CS99" s="11"/>
      <c r="CT99" s="11"/>
      <c r="CU99" s="11"/>
      <c r="CV99" s="11"/>
      <c r="CW99" s="11"/>
      <c r="CX99" s="11"/>
      <c r="CY99" s="11"/>
      <c r="CZ99" s="11"/>
    </row>
    <row r="100" spans="1:104" ht="19.5" customHeight="1" x14ac:dyDescent="0.25">
      <c r="A100" s="866"/>
      <c r="B100" s="885"/>
      <c r="C100" s="909"/>
      <c r="D100" s="910"/>
      <c r="E100" s="910"/>
      <c r="F100" s="910"/>
      <c r="G100" s="910"/>
      <c r="H100" s="910"/>
      <c r="I100" s="910"/>
      <c r="J100" s="910"/>
      <c r="K100" s="910"/>
      <c r="L100" s="910"/>
      <c r="M100" s="910"/>
      <c r="N100" s="910"/>
      <c r="O100" s="910"/>
      <c r="P100" s="910"/>
      <c r="Q100" s="910"/>
      <c r="R100" s="910"/>
      <c r="S100" s="910"/>
      <c r="T100" s="910"/>
      <c r="U100" s="910"/>
      <c r="V100" s="910"/>
      <c r="W100" s="910"/>
      <c r="X100" s="910"/>
      <c r="Y100" s="910"/>
      <c r="Z100" s="910"/>
      <c r="AA100" s="910"/>
      <c r="AB100" s="911"/>
      <c r="AC100" s="760" t="s">
        <v>119</v>
      </c>
      <c r="AD100" s="734"/>
      <c r="AE100" s="760" t="s">
        <v>120</v>
      </c>
      <c r="AF100" s="734"/>
      <c r="AG100" s="760" t="s">
        <v>10</v>
      </c>
      <c r="AH100" s="734"/>
      <c r="AI100" s="763" t="s">
        <v>122</v>
      </c>
      <c r="AJ100" s="764"/>
      <c r="AK100" s="727" t="s">
        <v>209</v>
      </c>
      <c r="AL100" s="728"/>
      <c r="AM100" s="728"/>
      <c r="AN100" s="728"/>
      <c r="AO100" s="728"/>
      <c r="AP100" s="728"/>
      <c r="AQ100" s="728"/>
      <c r="AR100" s="729"/>
      <c r="AS100" s="727" t="s">
        <v>41</v>
      </c>
      <c r="AT100" s="728"/>
      <c r="AU100" s="728"/>
      <c r="AV100" s="728"/>
      <c r="AW100" s="728"/>
      <c r="AX100" s="728"/>
      <c r="AY100" s="728"/>
      <c r="AZ100" s="729"/>
      <c r="BA100" s="727" t="s">
        <v>42</v>
      </c>
      <c r="BB100" s="728"/>
      <c r="BC100" s="728"/>
      <c r="BD100" s="728"/>
      <c r="BE100" s="728"/>
      <c r="BF100" s="728"/>
      <c r="BG100" s="728"/>
      <c r="BH100" s="729"/>
      <c r="BI100" s="727" t="s">
        <v>43</v>
      </c>
      <c r="BJ100" s="728"/>
      <c r="BK100" s="728"/>
      <c r="BL100" s="728"/>
      <c r="BM100" s="728"/>
      <c r="BN100" s="728"/>
      <c r="BO100" s="728"/>
      <c r="BP100" s="729"/>
      <c r="BQ100" s="727" t="s">
        <v>44</v>
      </c>
      <c r="BR100" s="728"/>
      <c r="BS100" s="728"/>
      <c r="BT100" s="728"/>
      <c r="BU100" s="728"/>
      <c r="BV100" s="728"/>
      <c r="BW100" s="728"/>
      <c r="BX100" s="729"/>
      <c r="BY100" s="827"/>
      <c r="BZ100" s="828"/>
      <c r="CA100" s="833"/>
      <c r="CB100" s="834"/>
      <c r="CC100" s="834"/>
      <c r="CD100" s="10"/>
      <c r="CE100" s="10"/>
      <c r="CF100" s="10"/>
      <c r="CG100" s="10"/>
      <c r="CH100" s="10"/>
      <c r="CI100" s="10"/>
      <c r="CJ100" s="10"/>
      <c r="CS100" s="11"/>
      <c r="CT100" s="11"/>
      <c r="CU100" s="11"/>
      <c r="CV100" s="11"/>
      <c r="CW100" s="11"/>
      <c r="CX100" s="11"/>
      <c r="CY100" s="11"/>
      <c r="CZ100" s="11"/>
    </row>
    <row r="101" spans="1:104" ht="19.5" customHeight="1" x14ac:dyDescent="0.25">
      <c r="A101" s="866"/>
      <c r="B101" s="885"/>
      <c r="C101" s="909"/>
      <c r="D101" s="910"/>
      <c r="E101" s="910"/>
      <c r="F101" s="910"/>
      <c r="G101" s="910"/>
      <c r="H101" s="910"/>
      <c r="I101" s="910"/>
      <c r="J101" s="910"/>
      <c r="K101" s="910"/>
      <c r="L101" s="910"/>
      <c r="M101" s="910"/>
      <c r="N101" s="910"/>
      <c r="O101" s="910"/>
      <c r="P101" s="910"/>
      <c r="Q101" s="910"/>
      <c r="R101" s="910"/>
      <c r="S101" s="910"/>
      <c r="T101" s="910"/>
      <c r="U101" s="910"/>
      <c r="V101" s="910"/>
      <c r="W101" s="910"/>
      <c r="X101" s="910"/>
      <c r="Y101" s="910"/>
      <c r="Z101" s="910"/>
      <c r="AA101" s="910"/>
      <c r="AB101" s="911"/>
      <c r="AC101" s="761"/>
      <c r="AD101" s="735"/>
      <c r="AE101" s="761"/>
      <c r="AF101" s="735"/>
      <c r="AG101" s="761"/>
      <c r="AH101" s="735"/>
      <c r="AI101" s="765"/>
      <c r="AJ101" s="766"/>
      <c r="AK101" s="760" t="s">
        <v>38</v>
      </c>
      <c r="AL101" s="734"/>
      <c r="AM101" s="760" t="s">
        <v>39</v>
      </c>
      <c r="AN101" s="734"/>
      <c r="AO101" s="760" t="s">
        <v>40</v>
      </c>
      <c r="AP101" s="734"/>
      <c r="AQ101" s="760" t="s">
        <v>207</v>
      </c>
      <c r="AR101" s="734"/>
      <c r="AS101" s="731" t="s">
        <v>195</v>
      </c>
      <c r="AT101" s="731"/>
      <c r="AU101" s="731"/>
      <c r="AV101" s="732"/>
      <c r="AW101" s="731" t="s">
        <v>202</v>
      </c>
      <c r="AX101" s="731"/>
      <c r="AY101" s="731"/>
      <c r="AZ101" s="732"/>
      <c r="BA101" s="731" t="s">
        <v>201</v>
      </c>
      <c r="BB101" s="731"/>
      <c r="BC101" s="731"/>
      <c r="BD101" s="732"/>
      <c r="BE101" s="731" t="s">
        <v>200</v>
      </c>
      <c r="BF101" s="731"/>
      <c r="BG101" s="731"/>
      <c r="BH101" s="732"/>
      <c r="BI101" s="731" t="s">
        <v>199</v>
      </c>
      <c r="BJ101" s="731"/>
      <c r="BK101" s="731"/>
      <c r="BL101" s="732"/>
      <c r="BM101" s="731" t="s">
        <v>198</v>
      </c>
      <c r="BN101" s="731"/>
      <c r="BO101" s="731"/>
      <c r="BP101" s="732"/>
      <c r="BQ101" s="731" t="s">
        <v>197</v>
      </c>
      <c r="BR101" s="731"/>
      <c r="BS101" s="731"/>
      <c r="BT101" s="732"/>
      <c r="BU101" s="731" t="s">
        <v>196</v>
      </c>
      <c r="BV101" s="731"/>
      <c r="BW101" s="731"/>
      <c r="BX101" s="732"/>
      <c r="BY101" s="827"/>
      <c r="BZ101" s="828"/>
      <c r="CA101" s="833"/>
      <c r="CB101" s="834"/>
      <c r="CC101" s="834"/>
      <c r="CD101" s="10"/>
      <c r="CE101" s="10"/>
      <c r="CF101" s="10"/>
      <c r="CG101" s="10"/>
      <c r="CH101" s="10"/>
      <c r="CI101" s="10"/>
      <c r="CJ101" s="10"/>
      <c r="CK101" s="35"/>
      <c r="CL101" s="34"/>
      <c r="CM101" s="33"/>
      <c r="CN101" s="34"/>
      <c r="CO101" s="563"/>
      <c r="CP101" s="564"/>
      <c r="CQ101" s="35"/>
      <c r="CR101" s="34"/>
      <c r="CS101" s="11"/>
      <c r="CT101" s="11"/>
      <c r="CU101" s="11"/>
      <c r="CV101" s="11"/>
      <c r="CW101" s="11"/>
      <c r="CX101" s="11"/>
      <c r="CY101" s="11"/>
      <c r="CZ101" s="11"/>
    </row>
    <row r="102" spans="1:104" ht="19.5" customHeight="1" x14ac:dyDescent="0.25">
      <c r="A102" s="866"/>
      <c r="B102" s="885"/>
      <c r="C102" s="909"/>
      <c r="D102" s="910"/>
      <c r="E102" s="910"/>
      <c r="F102" s="910"/>
      <c r="G102" s="910"/>
      <c r="H102" s="910"/>
      <c r="I102" s="910"/>
      <c r="J102" s="910"/>
      <c r="K102" s="910"/>
      <c r="L102" s="910"/>
      <c r="M102" s="910"/>
      <c r="N102" s="910"/>
      <c r="O102" s="910"/>
      <c r="P102" s="910"/>
      <c r="Q102" s="910"/>
      <c r="R102" s="910"/>
      <c r="S102" s="910"/>
      <c r="T102" s="910"/>
      <c r="U102" s="910"/>
      <c r="V102" s="910"/>
      <c r="W102" s="910"/>
      <c r="X102" s="910"/>
      <c r="Y102" s="910"/>
      <c r="Z102" s="910"/>
      <c r="AA102" s="910"/>
      <c r="AB102" s="911"/>
      <c r="AC102" s="761"/>
      <c r="AD102" s="735"/>
      <c r="AE102" s="761"/>
      <c r="AF102" s="735"/>
      <c r="AG102" s="761"/>
      <c r="AH102" s="735"/>
      <c r="AI102" s="765"/>
      <c r="AJ102" s="766"/>
      <c r="AK102" s="761"/>
      <c r="AL102" s="735"/>
      <c r="AM102" s="761"/>
      <c r="AN102" s="735"/>
      <c r="AO102" s="761"/>
      <c r="AP102" s="735"/>
      <c r="AQ102" s="761"/>
      <c r="AR102" s="735"/>
      <c r="AS102" s="823" t="s">
        <v>469</v>
      </c>
      <c r="AT102" s="824"/>
      <c r="AU102" s="824"/>
      <c r="AV102" s="915"/>
      <c r="AW102" s="823" t="s">
        <v>469</v>
      </c>
      <c r="AX102" s="824"/>
      <c r="AY102" s="824"/>
      <c r="AZ102" s="915"/>
      <c r="BA102" s="823" t="s">
        <v>469</v>
      </c>
      <c r="BB102" s="824"/>
      <c r="BC102" s="824"/>
      <c r="BD102" s="915"/>
      <c r="BE102" s="823" t="s">
        <v>469</v>
      </c>
      <c r="BF102" s="824"/>
      <c r="BG102" s="824"/>
      <c r="BH102" s="915"/>
      <c r="BI102" s="823" t="s">
        <v>469</v>
      </c>
      <c r="BJ102" s="824"/>
      <c r="BK102" s="824"/>
      <c r="BL102" s="915"/>
      <c r="BM102" s="823" t="s">
        <v>469</v>
      </c>
      <c r="BN102" s="824"/>
      <c r="BO102" s="824"/>
      <c r="BP102" s="915"/>
      <c r="BQ102" s="823" t="s">
        <v>469</v>
      </c>
      <c r="BR102" s="824"/>
      <c r="BS102" s="824"/>
      <c r="BT102" s="915"/>
      <c r="BU102" s="823" t="s">
        <v>470</v>
      </c>
      <c r="BV102" s="824"/>
      <c r="BW102" s="824"/>
      <c r="BX102" s="915"/>
      <c r="BY102" s="827"/>
      <c r="BZ102" s="828"/>
      <c r="CA102" s="833"/>
      <c r="CB102" s="834"/>
      <c r="CC102" s="834"/>
      <c r="CD102" s="10"/>
      <c r="CE102" s="10"/>
      <c r="CF102" s="10"/>
      <c r="CG102" s="10"/>
      <c r="CH102" s="10"/>
      <c r="CI102" s="10"/>
      <c r="CJ102" s="10"/>
      <c r="CK102" s="35"/>
      <c r="CL102" s="34"/>
      <c r="CM102" s="33"/>
      <c r="CN102" s="34"/>
      <c r="CO102" s="563"/>
      <c r="CP102" s="564"/>
      <c r="CQ102" s="35"/>
      <c r="CR102" s="34"/>
      <c r="CS102" s="11"/>
      <c r="CT102" s="11"/>
      <c r="CU102" s="11"/>
      <c r="CV102" s="11"/>
      <c r="CW102" s="11"/>
      <c r="CX102" s="11"/>
      <c r="CY102" s="11"/>
      <c r="CZ102" s="11"/>
    </row>
    <row r="103" spans="1:104" ht="19.5" customHeight="1" x14ac:dyDescent="0.25">
      <c r="A103" s="866"/>
      <c r="B103" s="885"/>
      <c r="C103" s="909"/>
      <c r="D103" s="910"/>
      <c r="E103" s="910"/>
      <c r="F103" s="910"/>
      <c r="G103" s="910"/>
      <c r="H103" s="910"/>
      <c r="I103" s="910"/>
      <c r="J103" s="910"/>
      <c r="K103" s="910"/>
      <c r="L103" s="910"/>
      <c r="M103" s="910"/>
      <c r="N103" s="910"/>
      <c r="O103" s="910"/>
      <c r="P103" s="910"/>
      <c r="Q103" s="910"/>
      <c r="R103" s="910"/>
      <c r="S103" s="910"/>
      <c r="T103" s="910"/>
      <c r="U103" s="910"/>
      <c r="V103" s="910"/>
      <c r="W103" s="910"/>
      <c r="X103" s="910"/>
      <c r="Y103" s="910"/>
      <c r="Z103" s="910"/>
      <c r="AA103" s="910"/>
      <c r="AB103" s="911"/>
      <c r="AC103" s="761"/>
      <c r="AD103" s="735"/>
      <c r="AE103" s="761"/>
      <c r="AF103" s="735"/>
      <c r="AG103" s="761"/>
      <c r="AH103" s="735"/>
      <c r="AI103" s="765"/>
      <c r="AJ103" s="766"/>
      <c r="AK103" s="761"/>
      <c r="AL103" s="735"/>
      <c r="AM103" s="761"/>
      <c r="AN103" s="735"/>
      <c r="AO103" s="761"/>
      <c r="AP103" s="735"/>
      <c r="AQ103" s="761"/>
      <c r="AR103" s="735"/>
      <c r="AS103" s="733" t="s">
        <v>203</v>
      </c>
      <c r="AT103" s="730"/>
      <c r="AU103" s="734" t="s">
        <v>205</v>
      </c>
      <c r="AV103" s="730" t="s">
        <v>206</v>
      </c>
      <c r="AW103" s="733" t="s">
        <v>203</v>
      </c>
      <c r="AX103" s="730"/>
      <c r="AY103" s="734" t="s">
        <v>205</v>
      </c>
      <c r="AZ103" s="730" t="s">
        <v>206</v>
      </c>
      <c r="BA103" s="733" t="s">
        <v>203</v>
      </c>
      <c r="BB103" s="730"/>
      <c r="BC103" s="734" t="s">
        <v>205</v>
      </c>
      <c r="BD103" s="730" t="s">
        <v>206</v>
      </c>
      <c r="BE103" s="733" t="s">
        <v>203</v>
      </c>
      <c r="BF103" s="730"/>
      <c r="BG103" s="734" t="s">
        <v>205</v>
      </c>
      <c r="BH103" s="730" t="s">
        <v>206</v>
      </c>
      <c r="BI103" s="733" t="s">
        <v>203</v>
      </c>
      <c r="BJ103" s="730"/>
      <c r="BK103" s="734" t="s">
        <v>205</v>
      </c>
      <c r="BL103" s="730" t="s">
        <v>206</v>
      </c>
      <c r="BM103" s="733" t="s">
        <v>203</v>
      </c>
      <c r="BN103" s="730"/>
      <c r="BO103" s="734" t="s">
        <v>205</v>
      </c>
      <c r="BP103" s="730" t="s">
        <v>206</v>
      </c>
      <c r="BQ103" s="733" t="s">
        <v>203</v>
      </c>
      <c r="BR103" s="730"/>
      <c r="BS103" s="734" t="s">
        <v>205</v>
      </c>
      <c r="BT103" s="730" t="s">
        <v>206</v>
      </c>
      <c r="BU103" s="760" t="s">
        <v>203</v>
      </c>
      <c r="BV103" s="734"/>
      <c r="BW103" s="746" t="s">
        <v>205</v>
      </c>
      <c r="BX103" s="746" t="s">
        <v>206</v>
      </c>
      <c r="BY103" s="827"/>
      <c r="BZ103" s="828"/>
      <c r="CA103" s="833"/>
      <c r="CB103" s="834"/>
      <c r="CC103" s="834"/>
      <c r="CD103" s="10"/>
      <c r="CE103" s="10"/>
      <c r="CF103" s="10"/>
      <c r="CG103" s="10"/>
      <c r="CH103" s="10"/>
      <c r="CI103" s="10"/>
      <c r="CJ103" s="10"/>
      <c r="CK103" s="35"/>
      <c r="CL103" s="34"/>
      <c r="CM103" s="33"/>
      <c r="CN103" s="34"/>
      <c r="CO103" s="563"/>
      <c r="CP103" s="564"/>
      <c r="CQ103" s="35"/>
      <c r="CR103" s="34"/>
      <c r="CS103" s="11"/>
      <c r="CT103" s="11"/>
      <c r="CU103" s="11"/>
      <c r="CV103" s="11"/>
      <c r="CW103" s="11"/>
      <c r="CX103" s="11"/>
      <c r="CY103" s="11"/>
      <c r="CZ103" s="11"/>
    </row>
    <row r="104" spans="1:104" ht="19.5" customHeight="1" x14ac:dyDescent="0.25">
      <c r="A104" s="866"/>
      <c r="B104" s="885"/>
      <c r="C104" s="909"/>
      <c r="D104" s="910"/>
      <c r="E104" s="910"/>
      <c r="F104" s="910"/>
      <c r="G104" s="910"/>
      <c r="H104" s="910"/>
      <c r="I104" s="910"/>
      <c r="J104" s="910"/>
      <c r="K104" s="910"/>
      <c r="L104" s="910"/>
      <c r="M104" s="910"/>
      <c r="N104" s="910"/>
      <c r="O104" s="910"/>
      <c r="P104" s="910"/>
      <c r="Q104" s="910"/>
      <c r="R104" s="910"/>
      <c r="S104" s="910"/>
      <c r="T104" s="910"/>
      <c r="U104" s="910"/>
      <c r="V104" s="910"/>
      <c r="W104" s="910"/>
      <c r="X104" s="910"/>
      <c r="Y104" s="910"/>
      <c r="Z104" s="910"/>
      <c r="AA104" s="910"/>
      <c r="AB104" s="911"/>
      <c r="AC104" s="761"/>
      <c r="AD104" s="735"/>
      <c r="AE104" s="761"/>
      <c r="AF104" s="735"/>
      <c r="AG104" s="761"/>
      <c r="AH104" s="735"/>
      <c r="AI104" s="765"/>
      <c r="AJ104" s="766"/>
      <c r="AK104" s="761"/>
      <c r="AL104" s="735"/>
      <c r="AM104" s="761"/>
      <c r="AN104" s="735"/>
      <c r="AO104" s="761"/>
      <c r="AP104" s="735"/>
      <c r="AQ104" s="761"/>
      <c r="AR104" s="735"/>
      <c r="AS104" s="733"/>
      <c r="AT104" s="730"/>
      <c r="AU104" s="735"/>
      <c r="AV104" s="730"/>
      <c r="AW104" s="733"/>
      <c r="AX104" s="730"/>
      <c r="AY104" s="735"/>
      <c r="AZ104" s="730"/>
      <c r="BA104" s="733"/>
      <c r="BB104" s="730"/>
      <c r="BC104" s="735"/>
      <c r="BD104" s="730"/>
      <c r="BE104" s="733"/>
      <c r="BF104" s="730"/>
      <c r="BG104" s="735"/>
      <c r="BH104" s="730"/>
      <c r="BI104" s="733"/>
      <c r="BJ104" s="730"/>
      <c r="BK104" s="735"/>
      <c r="BL104" s="730"/>
      <c r="BM104" s="733"/>
      <c r="BN104" s="730"/>
      <c r="BO104" s="735"/>
      <c r="BP104" s="730"/>
      <c r="BQ104" s="733"/>
      <c r="BR104" s="730"/>
      <c r="BS104" s="735"/>
      <c r="BT104" s="730"/>
      <c r="BU104" s="761"/>
      <c r="BV104" s="735"/>
      <c r="BW104" s="747"/>
      <c r="BX104" s="747"/>
      <c r="BY104" s="827"/>
      <c r="BZ104" s="828"/>
      <c r="CA104" s="833"/>
      <c r="CB104" s="834"/>
      <c r="CC104" s="834"/>
      <c r="CD104" s="10"/>
      <c r="CE104" s="10"/>
      <c r="CF104" s="10"/>
      <c r="CG104" s="10"/>
      <c r="CH104" s="10"/>
      <c r="CI104" s="10"/>
      <c r="CJ104" s="10"/>
      <c r="CK104" s="35"/>
      <c r="CL104" s="34"/>
      <c r="CM104" s="33"/>
      <c r="CN104" s="34"/>
      <c r="CO104" s="563"/>
      <c r="CP104" s="564"/>
      <c r="CQ104" s="35"/>
      <c r="CR104" s="34"/>
      <c r="CS104" s="11"/>
      <c r="CT104" s="11"/>
      <c r="CU104" s="11"/>
      <c r="CV104" s="11"/>
      <c r="CW104" s="11"/>
      <c r="CX104" s="11"/>
      <c r="CY104" s="11"/>
      <c r="CZ104" s="11"/>
    </row>
    <row r="105" spans="1:104" ht="19.5" customHeight="1" x14ac:dyDescent="0.25">
      <c r="A105" s="866"/>
      <c r="B105" s="885"/>
      <c r="C105" s="909"/>
      <c r="D105" s="910"/>
      <c r="E105" s="910"/>
      <c r="F105" s="910"/>
      <c r="G105" s="910"/>
      <c r="H105" s="910"/>
      <c r="I105" s="910"/>
      <c r="J105" s="910"/>
      <c r="K105" s="910"/>
      <c r="L105" s="910"/>
      <c r="M105" s="910"/>
      <c r="N105" s="910"/>
      <c r="O105" s="910"/>
      <c r="P105" s="910"/>
      <c r="Q105" s="910"/>
      <c r="R105" s="910"/>
      <c r="S105" s="910"/>
      <c r="T105" s="910"/>
      <c r="U105" s="910"/>
      <c r="V105" s="910"/>
      <c r="W105" s="910"/>
      <c r="X105" s="910"/>
      <c r="Y105" s="910"/>
      <c r="Z105" s="910"/>
      <c r="AA105" s="910"/>
      <c r="AB105" s="911"/>
      <c r="AC105" s="761"/>
      <c r="AD105" s="735"/>
      <c r="AE105" s="761"/>
      <c r="AF105" s="735"/>
      <c r="AG105" s="761"/>
      <c r="AH105" s="735"/>
      <c r="AI105" s="765"/>
      <c r="AJ105" s="766"/>
      <c r="AK105" s="761"/>
      <c r="AL105" s="735"/>
      <c r="AM105" s="761"/>
      <c r="AN105" s="735"/>
      <c r="AO105" s="761"/>
      <c r="AP105" s="735"/>
      <c r="AQ105" s="761"/>
      <c r="AR105" s="735"/>
      <c r="AS105" s="733"/>
      <c r="AT105" s="730"/>
      <c r="AU105" s="735"/>
      <c r="AV105" s="730"/>
      <c r="AW105" s="733"/>
      <c r="AX105" s="730"/>
      <c r="AY105" s="735"/>
      <c r="AZ105" s="730"/>
      <c r="BA105" s="733"/>
      <c r="BB105" s="730"/>
      <c r="BC105" s="735"/>
      <c r="BD105" s="730"/>
      <c r="BE105" s="733"/>
      <c r="BF105" s="730"/>
      <c r="BG105" s="735"/>
      <c r="BH105" s="730"/>
      <c r="BI105" s="733"/>
      <c r="BJ105" s="730"/>
      <c r="BK105" s="735"/>
      <c r="BL105" s="730"/>
      <c r="BM105" s="733"/>
      <c r="BN105" s="730"/>
      <c r="BO105" s="735"/>
      <c r="BP105" s="730"/>
      <c r="BQ105" s="733"/>
      <c r="BR105" s="730"/>
      <c r="BS105" s="735"/>
      <c r="BT105" s="730"/>
      <c r="BU105" s="761"/>
      <c r="BV105" s="735"/>
      <c r="BW105" s="747"/>
      <c r="BX105" s="747"/>
      <c r="BY105" s="827"/>
      <c r="BZ105" s="828"/>
      <c r="CA105" s="833"/>
      <c r="CB105" s="834"/>
      <c r="CC105" s="834"/>
      <c r="CD105" s="10"/>
      <c r="CE105" s="10"/>
      <c r="CF105" s="10"/>
      <c r="CG105" s="10"/>
      <c r="CH105" s="10"/>
      <c r="CI105" s="10"/>
      <c r="CJ105" s="10"/>
      <c r="CK105" s="35"/>
      <c r="CL105" s="34"/>
      <c r="CM105" s="33"/>
      <c r="CN105" s="34"/>
      <c r="CO105" s="563"/>
      <c r="CP105" s="564"/>
      <c r="CQ105" s="35"/>
      <c r="CR105" s="34"/>
      <c r="CS105" s="11"/>
      <c r="CT105" s="11"/>
      <c r="CU105" s="11"/>
      <c r="CV105" s="11"/>
      <c r="CW105" s="11"/>
      <c r="CX105" s="11"/>
      <c r="CY105" s="11"/>
      <c r="CZ105" s="11"/>
    </row>
    <row r="106" spans="1:104" ht="19.5" customHeight="1" x14ac:dyDescent="0.25">
      <c r="A106" s="866"/>
      <c r="B106" s="885"/>
      <c r="C106" s="909"/>
      <c r="D106" s="910"/>
      <c r="E106" s="910"/>
      <c r="F106" s="910"/>
      <c r="G106" s="910"/>
      <c r="H106" s="910"/>
      <c r="I106" s="910"/>
      <c r="J106" s="910"/>
      <c r="K106" s="910"/>
      <c r="L106" s="910"/>
      <c r="M106" s="910"/>
      <c r="N106" s="910"/>
      <c r="O106" s="910"/>
      <c r="P106" s="910"/>
      <c r="Q106" s="910"/>
      <c r="R106" s="910"/>
      <c r="S106" s="910"/>
      <c r="T106" s="910"/>
      <c r="U106" s="910"/>
      <c r="V106" s="910"/>
      <c r="W106" s="910"/>
      <c r="X106" s="910"/>
      <c r="Y106" s="910"/>
      <c r="Z106" s="910"/>
      <c r="AA106" s="910"/>
      <c r="AB106" s="911"/>
      <c r="AC106" s="761"/>
      <c r="AD106" s="735"/>
      <c r="AE106" s="761"/>
      <c r="AF106" s="735"/>
      <c r="AG106" s="761"/>
      <c r="AH106" s="735"/>
      <c r="AI106" s="765"/>
      <c r="AJ106" s="766"/>
      <c r="AK106" s="761"/>
      <c r="AL106" s="735"/>
      <c r="AM106" s="761"/>
      <c r="AN106" s="735"/>
      <c r="AO106" s="761"/>
      <c r="AP106" s="735"/>
      <c r="AQ106" s="761"/>
      <c r="AR106" s="735"/>
      <c r="AS106" s="733"/>
      <c r="AT106" s="730"/>
      <c r="AU106" s="735"/>
      <c r="AV106" s="730"/>
      <c r="AW106" s="733"/>
      <c r="AX106" s="730"/>
      <c r="AY106" s="735"/>
      <c r="AZ106" s="730"/>
      <c r="BA106" s="733"/>
      <c r="BB106" s="730"/>
      <c r="BC106" s="735"/>
      <c r="BD106" s="730"/>
      <c r="BE106" s="733"/>
      <c r="BF106" s="730"/>
      <c r="BG106" s="735"/>
      <c r="BH106" s="730"/>
      <c r="BI106" s="733"/>
      <c r="BJ106" s="730"/>
      <c r="BK106" s="735"/>
      <c r="BL106" s="730"/>
      <c r="BM106" s="733"/>
      <c r="BN106" s="730"/>
      <c r="BO106" s="735"/>
      <c r="BP106" s="730"/>
      <c r="BQ106" s="733"/>
      <c r="BR106" s="730"/>
      <c r="BS106" s="735"/>
      <c r="BT106" s="730"/>
      <c r="BU106" s="761"/>
      <c r="BV106" s="735"/>
      <c r="BW106" s="747"/>
      <c r="BX106" s="747"/>
      <c r="BY106" s="827"/>
      <c r="BZ106" s="828"/>
      <c r="CA106" s="833"/>
      <c r="CB106" s="834"/>
      <c r="CC106" s="834"/>
      <c r="CD106" s="10"/>
      <c r="CE106" s="10"/>
      <c r="CF106" s="10"/>
      <c r="CG106" s="10"/>
      <c r="CH106" s="10"/>
      <c r="CI106" s="10"/>
      <c r="CJ106" s="10"/>
      <c r="CK106" s="900" t="s">
        <v>372</v>
      </c>
      <c r="CL106" s="901"/>
      <c r="CM106" s="33" t="s">
        <v>176</v>
      </c>
      <c r="CN106" s="34" t="s">
        <v>177</v>
      </c>
      <c r="CO106" s="561" t="s">
        <v>11</v>
      </c>
      <c r="CP106" s="562"/>
      <c r="CQ106" s="35" t="s">
        <v>175</v>
      </c>
      <c r="CR106" s="34" t="s">
        <v>174</v>
      </c>
      <c r="CS106" s="11"/>
      <c r="CT106" s="11"/>
      <c r="CU106" s="11"/>
      <c r="CV106" s="11"/>
      <c r="CW106" s="11"/>
      <c r="CX106" s="11"/>
      <c r="CY106" s="11"/>
      <c r="CZ106" s="11"/>
    </row>
    <row r="107" spans="1:104" ht="19.5" customHeight="1" thickBot="1" x14ac:dyDescent="0.3">
      <c r="A107" s="869"/>
      <c r="B107" s="905"/>
      <c r="C107" s="912"/>
      <c r="D107" s="913"/>
      <c r="E107" s="913"/>
      <c r="F107" s="913"/>
      <c r="G107" s="913"/>
      <c r="H107" s="913"/>
      <c r="I107" s="913"/>
      <c r="J107" s="913"/>
      <c r="K107" s="913"/>
      <c r="L107" s="913"/>
      <c r="M107" s="913"/>
      <c r="N107" s="913"/>
      <c r="O107" s="913"/>
      <c r="P107" s="913"/>
      <c r="Q107" s="913"/>
      <c r="R107" s="913"/>
      <c r="S107" s="913"/>
      <c r="T107" s="913"/>
      <c r="U107" s="913"/>
      <c r="V107" s="913"/>
      <c r="W107" s="913"/>
      <c r="X107" s="913"/>
      <c r="Y107" s="913"/>
      <c r="Z107" s="913"/>
      <c r="AA107" s="913"/>
      <c r="AB107" s="914"/>
      <c r="AC107" s="762"/>
      <c r="AD107" s="736"/>
      <c r="AE107" s="762"/>
      <c r="AF107" s="736"/>
      <c r="AG107" s="762"/>
      <c r="AH107" s="736"/>
      <c r="AI107" s="767"/>
      <c r="AJ107" s="768"/>
      <c r="AK107" s="762"/>
      <c r="AL107" s="736"/>
      <c r="AM107" s="762"/>
      <c r="AN107" s="736"/>
      <c r="AO107" s="762"/>
      <c r="AP107" s="736"/>
      <c r="AQ107" s="762"/>
      <c r="AR107" s="736"/>
      <c r="AS107" s="733"/>
      <c r="AT107" s="730"/>
      <c r="AU107" s="736"/>
      <c r="AV107" s="730"/>
      <c r="AW107" s="733"/>
      <c r="AX107" s="730"/>
      <c r="AY107" s="736"/>
      <c r="AZ107" s="730"/>
      <c r="BA107" s="733"/>
      <c r="BB107" s="730"/>
      <c r="BC107" s="736"/>
      <c r="BD107" s="730"/>
      <c r="BE107" s="733"/>
      <c r="BF107" s="730"/>
      <c r="BG107" s="736"/>
      <c r="BH107" s="730"/>
      <c r="BI107" s="733"/>
      <c r="BJ107" s="730"/>
      <c r="BK107" s="736"/>
      <c r="BL107" s="730"/>
      <c r="BM107" s="733"/>
      <c r="BN107" s="730"/>
      <c r="BO107" s="736"/>
      <c r="BP107" s="730"/>
      <c r="BQ107" s="733"/>
      <c r="BR107" s="730"/>
      <c r="BS107" s="736"/>
      <c r="BT107" s="730"/>
      <c r="BU107" s="762"/>
      <c r="BV107" s="736"/>
      <c r="BW107" s="748"/>
      <c r="BX107" s="748"/>
      <c r="BY107" s="829"/>
      <c r="BZ107" s="830"/>
      <c r="CA107" s="835"/>
      <c r="CB107" s="836"/>
      <c r="CC107" s="836"/>
      <c r="CD107" s="10"/>
      <c r="CE107" s="10"/>
      <c r="CF107" s="10"/>
      <c r="CG107" s="10"/>
      <c r="CH107" s="10"/>
      <c r="CI107" s="10"/>
      <c r="CJ107" s="10"/>
      <c r="CK107" s="771" t="s">
        <v>164</v>
      </c>
      <c r="CL107" s="772"/>
      <c r="CM107" s="771" t="s">
        <v>165</v>
      </c>
      <c r="CN107" s="773"/>
      <c r="CO107" s="771" t="s">
        <v>178</v>
      </c>
      <c r="CP107" s="772"/>
      <c r="CQ107" s="771" t="s">
        <v>179</v>
      </c>
      <c r="CR107" s="772"/>
      <c r="CS107" s="11"/>
      <c r="CT107" s="11"/>
      <c r="CU107" s="11"/>
      <c r="CV107" s="11"/>
      <c r="CW107" s="11"/>
      <c r="CX107" s="11"/>
      <c r="CY107" s="11"/>
      <c r="CZ107" s="11"/>
    </row>
    <row r="108" spans="1:104" ht="19.5" customHeight="1" thickTop="1" x14ac:dyDescent="0.35">
      <c r="A108" s="675" t="s">
        <v>321</v>
      </c>
      <c r="B108" s="676"/>
      <c r="C108" s="287" t="s">
        <v>299</v>
      </c>
      <c r="D108" s="289"/>
      <c r="E108" s="289"/>
      <c r="F108" s="289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72"/>
      <c r="AC108" s="334"/>
      <c r="AD108" s="335"/>
      <c r="AE108" s="338"/>
      <c r="AF108" s="335"/>
      <c r="AG108" s="305"/>
      <c r="AH108" s="306"/>
      <c r="AI108" s="366"/>
      <c r="AJ108" s="367"/>
      <c r="AK108" s="305"/>
      <c r="AL108" s="306"/>
      <c r="AM108" s="305"/>
      <c r="AN108" s="306"/>
      <c r="AO108" s="305"/>
      <c r="AP108" s="306"/>
      <c r="AQ108" s="305"/>
      <c r="AR108" s="306"/>
      <c r="AS108" s="625"/>
      <c r="AT108" s="626"/>
      <c r="AU108" s="280"/>
      <c r="AV108" s="318"/>
      <c r="AW108" s="669"/>
      <c r="AX108" s="626"/>
      <c r="AY108" s="280"/>
      <c r="AZ108" s="318"/>
      <c r="BA108" s="669"/>
      <c r="BB108" s="626"/>
      <c r="BC108" s="280"/>
      <c r="BD108" s="318"/>
      <c r="BE108" s="669"/>
      <c r="BF108" s="626"/>
      <c r="BG108" s="280"/>
      <c r="BH108" s="318"/>
      <c r="BI108" s="669"/>
      <c r="BJ108" s="626"/>
      <c r="BK108" s="280"/>
      <c r="BL108" s="318"/>
      <c r="BM108" s="669"/>
      <c r="BN108" s="626"/>
      <c r="BO108" s="280"/>
      <c r="BP108" s="319"/>
      <c r="BQ108" s="625"/>
      <c r="BR108" s="626"/>
      <c r="BS108" s="280"/>
      <c r="BT108" s="318"/>
      <c r="BU108" s="669"/>
      <c r="BV108" s="626"/>
      <c r="BW108" s="280"/>
      <c r="BX108" s="318"/>
      <c r="BY108" s="309"/>
      <c r="BZ108" s="310"/>
      <c r="CA108" s="373"/>
      <c r="CB108" s="373"/>
      <c r="CC108" s="374"/>
      <c r="CD108" s="152"/>
      <c r="CE108" s="152"/>
      <c r="CF108" s="152"/>
      <c r="CG108" s="152"/>
      <c r="CH108" s="152"/>
      <c r="CI108" s="152"/>
      <c r="CJ108" s="152"/>
      <c r="CK108" s="46"/>
      <c r="CL108" s="49"/>
      <c r="CM108" s="47"/>
      <c r="CN108" s="49"/>
      <c r="CO108" s="74"/>
      <c r="CP108" s="75"/>
      <c r="CQ108" s="74"/>
      <c r="CR108" s="75"/>
      <c r="CS108" s="11"/>
      <c r="CT108" s="11"/>
      <c r="CU108" s="11"/>
      <c r="CV108" s="11"/>
    </row>
    <row r="109" spans="1:104" ht="19.5" customHeight="1" x14ac:dyDescent="0.35">
      <c r="A109" s="675" t="s">
        <v>322</v>
      </c>
      <c r="B109" s="676"/>
      <c r="C109" s="290" t="s">
        <v>110</v>
      </c>
      <c r="D109" s="288"/>
      <c r="E109" s="289"/>
      <c r="F109" s="289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72"/>
      <c r="AC109" s="701">
        <v>5</v>
      </c>
      <c r="AD109" s="673"/>
      <c r="AE109" s="672"/>
      <c r="AF109" s="673"/>
      <c r="AG109" s="623">
        <f>ROUND(1.5*AI109,-1)</f>
        <v>130</v>
      </c>
      <c r="AH109" s="624"/>
      <c r="AI109" s="670">
        <f>SUM(AK109:AP109)</f>
        <v>84</v>
      </c>
      <c r="AJ109" s="624"/>
      <c r="AK109" s="623">
        <v>50</v>
      </c>
      <c r="AL109" s="624"/>
      <c r="AM109" s="670">
        <v>18</v>
      </c>
      <c r="AN109" s="624"/>
      <c r="AO109" s="623">
        <v>16</v>
      </c>
      <c r="AP109" s="624"/>
      <c r="AQ109" s="305"/>
      <c r="AR109" s="306"/>
      <c r="AS109" s="625"/>
      <c r="AT109" s="626"/>
      <c r="AU109" s="280"/>
      <c r="AV109" s="318"/>
      <c r="AW109" s="669"/>
      <c r="AX109" s="626"/>
      <c r="AY109" s="280"/>
      <c r="AZ109" s="318"/>
      <c r="BA109" s="669"/>
      <c r="BB109" s="626"/>
      <c r="BC109" s="280"/>
      <c r="BD109" s="318"/>
      <c r="BE109" s="669"/>
      <c r="BF109" s="626"/>
      <c r="BG109" s="280"/>
      <c r="BH109" s="318"/>
      <c r="BI109" s="669">
        <f>AG109</f>
        <v>130</v>
      </c>
      <c r="BJ109" s="626"/>
      <c r="BK109" s="280">
        <v>84</v>
      </c>
      <c r="BL109" s="318">
        <v>3</v>
      </c>
      <c r="BM109" s="669"/>
      <c r="BN109" s="626"/>
      <c r="BO109" s="280"/>
      <c r="BP109" s="319"/>
      <c r="BQ109" s="625"/>
      <c r="BR109" s="626"/>
      <c r="BS109" s="280"/>
      <c r="BT109" s="318"/>
      <c r="BU109" s="669"/>
      <c r="BV109" s="626"/>
      <c r="BW109" s="280"/>
      <c r="BX109" s="318"/>
      <c r="BY109" s="619">
        <f>SUM(AV109,AZ109,BD109,BH109,BL109,BP109,BT109,BX109)</f>
        <v>3</v>
      </c>
      <c r="BZ109" s="620"/>
      <c r="CA109" s="277" t="s">
        <v>263</v>
      </c>
      <c r="CB109" s="277"/>
      <c r="CC109" s="278"/>
      <c r="CD109" s="152"/>
      <c r="CE109" s="10"/>
      <c r="CF109" s="10"/>
      <c r="CG109" s="10"/>
      <c r="CH109" s="10"/>
      <c r="CI109" s="152"/>
      <c r="CJ109" s="152"/>
      <c r="CK109" s="150"/>
      <c r="CL109" s="145"/>
      <c r="CM109" s="144"/>
      <c r="CN109" s="145"/>
      <c r="CO109" s="53"/>
      <c r="CP109" s="54"/>
      <c r="CQ109" s="53"/>
      <c r="CR109" s="54"/>
      <c r="CS109" s="11"/>
      <c r="CT109" s="11"/>
      <c r="CU109" s="11"/>
      <c r="CV109" s="11"/>
    </row>
    <row r="110" spans="1:104" ht="19.5" customHeight="1" x14ac:dyDescent="0.35">
      <c r="A110" s="693" t="s">
        <v>323</v>
      </c>
      <c r="B110" s="694"/>
      <c r="C110" s="400" t="s">
        <v>298</v>
      </c>
      <c r="D110" s="288"/>
      <c r="E110" s="289"/>
      <c r="F110" s="289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72"/>
      <c r="AC110" s="701">
        <v>7</v>
      </c>
      <c r="AD110" s="673"/>
      <c r="AE110" s="672">
        <v>6</v>
      </c>
      <c r="AF110" s="673"/>
      <c r="AG110" s="623">
        <v>220</v>
      </c>
      <c r="AH110" s="624"/>
      <c r="AI110" s="677">
        <f>SUM(AK110:AP110)</f>
        <v>118</v>
      </c>
      <c r="AJ110" s="678"/>
      <c r="AK110" s="623">
        <v>68</v>
      </c>
      <c r="AL110" s="624"/>
      <c r="AM110" s="623">
        <v>50</v>
      </c>
      <c r="AN110" s="624"/>
      <c r="AO110" s="623"/>
      <c r="AP110" s="624"/>
      <c r="AQ110" s="307"/>
      <c r="AR110" s="314"/>
      <c r="AS110" s="625"/>
      <c r="AT110" s="626"/>
      <c r="AU110" s="317"/>
      <c r="AV110" s="318"/>
      <c r="AW110" s="669"/>
      <c r="AX110" s="626"/>
      <c r="AY110" s="317"/>
      <c r="AZ110" s="318"/>
      <c r="BA110" s="669"/>
      <c r="BB110" s="626"/>
      <c r="BC110" s="317"/>
      <c r="BD110" s="318"/>
      <c r="BE110" s="669"/>
      <c r="BF110" s="626"/>
      <c r="BG110" s="317"/>
      <c r="BH110" s="318"/>
      <c r="BI110" s="669"/>
      <c r="BJ110" s="626"/>
      <c r="BK110" s="317"/>
      <c r="BL110" s="318"/>
      <c r="BM110" s="669">
        <v>120</v>
      </c>
      <c r="BN110" s="626"/>
      <c r="BO110" s="317">
        <v>68</v>
      </c>
      <c r="BP110" s="319">
        <v>3</v>
      </c>
      <c r="BQ110" s="625">
        <v>100</v>
      </c>
      <c r="BR110" s="626"/>
      <c r="BS110" s="317">
        <v>50</v>
      </c>
      <c r="BT110" s="318">
        <v>3</v>
      </c>
      <c r="BU110" s="669"/>
      <c r="BV110" s="626"/>
      <c r="BW110" s="317"/>
      <c r="BX110" s="318"/>
      <c r="BY110" s="619">
        <f>SUM(AV110,AZ110,BD110,BH110,BL110,BP110,BT110,BX110)</f>
        <v>6</v>
      </c>
      <c r="BZ110" s="620"/>
      <c r="CA110" s="501" t="s">
        <v>264</v>
      </c>
      <c r="CB110" s="501"/>
      <c r="CC110" s="514"/>
      <c r="CD110" s="45"/>
      <c r="CE110" s="152"/>
      <c r="CF110" s="152"/>
      <c r="CG110" s="152"/>
      <c r="CH110" s="45"/>
      <c r="CI110" s="152"/>
      <c r="CJ110" s="152"/>
      <c r="CK110" s="151"/>
      <c r="CL110" s="155"/>
      <c r="CM110" s="147"/>
      <c r="CN110" s="155"/>
      <c r="CO110" s="50"/>
      <c r="CP110" s="51"/>
      <c r="CQ110" s="50"/>
      <c r="CR110" s="51"/>
      <c r="CS110" s="11"/>
      <c r="CT110" s="11"/>
      <c r="CU110" s="11"/>
      <c r="CV110" s="11"/>
    </row>
    <row r="111" spans="1:104" ht="19.5" customHeight="1" x14ac:dyDescent="0.35">
      <c r="A111" s="446"/>
      <c r="B111" s="447"/>
      <c r="C111" s="508" t="s">
        <v>463</v>
      </c>
      <c r="D111" s="449"/>
      <c r="E111" s="509"/>
      <c r="F111" s="509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498"/>
      <c r="AC111" s="495"/>
      <c r="AD111" s="496"/>
      <c r="AE111" s="515"/>
      <c r="AF111" s="496"/>
      <c r="AG111" s="691">
        <v>60</v>
      </c>
      <c r="AH111" s="692"/>
      <c r="AI111" s="519"/>
      <c r="AJ111" s="516"/>
      <c r="AK111" s="478"/>
      <c r="AL111" s="479"/>
      <c r="AM111" s="478"/>
      <c r="AN111" s="479"/>
      <c r="AO111" s="478"/>
      <c r="AP111" s="479"/>
      <c r="AQ111" s="478"/>
      <c r="AR111" s="479"/>
      <c r="AS111" s="814"/>
      <c r="AT111" s="690"/>
      <c r="AU111" s="457"/>
      <c r="AV111" s="456"/>
      <c r="AW111" s="689"/>
      <c r="AX111" s="690"/>
      <c r="AY111" s="457"/>
      <c r="AZ111" s="456"/>
      <c r="BA111" s="689"/>
      <c r="BB111" s="690"/>
      <c r="BC111" s="457"/>
      <c r="BD111" s="456"/>
      <c r="BE111" s="689"/>
      <c r="BF111" s="690"/>
      <c r="BG111" s="457"/>
      <c r="BH111" s="456"/>
      <c r="BI111" s="689"/>
      <c r="BJ111" s="690"/>
      <c r="BK111" s="457"/>
      <c r="BL111" s="456"/>
      <c r="BM111" s="689"/>
      <c r="BN111" s="690"/>
      <c r="BO111" s="457"/>
      <c r="BP111" s="458"/>
      <c r="BQ111" s="814"/>
      <c r="BR111" s="690"/>
      <c r="BS111" s="457"/>
      <c r="BT111" s="456"/>
      <c r="BU111" s="689">
        <v>60</v>
      </c>
      <c r="BV111" s="690"/>
      <c r="BW111" s="457"/>
      <c r="BX111" s="456">
        <v>2</v>
      </c>
      <c r="BY111" s="656">
        <f>SUM(AV111,AZ111,BD111,BH111,BL111,BP111,BT111,BX111)</f>
        <v>2</v>
      </c>
      <c r="BZ111" s="657"/>
      <c r="CA111" s="517"/>
      <c r="CB111" s="517"/>
      <c r="CC111" s="518"/>
      <c r="CD111" s="152"/>
      <c r="CE111" s="152"/>
      <c r="CF111" s="152"/>
      <c r="CG111" s="152"/>
      <c r="CH111" s="45"/>
      <c r="CI111" s="152"/>
      <c r="CJ111" s="152"/>
      <c r="CK111" s="802">
        <v>8</v>
      </c>
      <c r="CL111" s="803"/>
      <c r="CM111" s="47"/>
      <c r="CN111" s="49"/>
      <c r="CO111" s="61"/>
      <c r="CP111" s="62"/>
      <c r="CQ111" s="61"/>
      <c r="CR111" s="62"/>
      <c r="CS111" s="11"/>
      <c r="CT111" s="11"/>
      <c r="CU111" s="11"/>
      <c r="CV111" s="11"/>
    </row>
    <row r="112" spans="1:104" ht="19.5" customHeight="1" x14ac:dyDescent="0.35">
      <c r="A112" s="702" t="s">
        <v>324</v>
      </c>
      <c r="B112" s="703"/>
      <c r="C112" s="579" t="s">
        <v>300</v>
      </c>
      <c r="D112" s="509"/>
      <c r="E112" s="509"/>
      <c r="F112" s="50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498"/>
      <c r="AC112" s="495"/>
      <c r="AD112" s="496"/>
      <c r="AE112" s="515"/>
      <c r="AF112" s="496"/>
      <c r="AG112" s="478"/>
      <c r="AH112" s="479"/>
      <c r="AI112" s="600"/>
      <c r="AJ112" s="516"/>
      <c r="AK112" s="478"/>
      <c r="AL112" s="479"/>
      <c r="AM112" s="478"/>
      <c r="AN112" s="479"/>
      <c r="AO112" s="478"/>
      <c r="AP112" s="479"/>
      <c r="AQ112" s="478"/>
      <c r="AR112" s="479"/>
      <c r="AS112" s="814"/>
      <c r="AT112" s="690"/>
      <c r="AU112" s="457"/>
      <c r="AV112" s="456"/>
      <c r="AW112" s="689"/>
      <c r="AX112" s="690"/>
      <c r="AY112" s="457"/>
      <c r="AZ112" s="456"/>
      <c r="BA112" s="689"/>
      <c r="BB112" s="690"/>
      <c r="BC112" s="457"/>
      <c r="BD112" s="456"/>
      <c r="BE112" s="689"/>
      <c r="BF112" s="690"/>
      <c r="BG112" s="457"/>
      <c r="BH112" s="456"/>
      <c r="BI112" s="689"/>
      <c r="BJ112" s="690"/>
      <c r="BK112" s="457"/>
      <c r="BL112" s="456"/>
      <c r="BM112" s="689"/>
      <c r="BN112" s="690"/>
      <c r="BO112" s="457"/>
      <c r="BP112" s="458"/>
      <c r="BQ112" s="814"/>
      <c r="BR112" s="690"/>
      <c r="BS112" s="457"/>
      <c r="BT112" s="456"/>
      <c r="BU112" s="689"/>
      <c r="BV112" s="690"/>
      <c r="BW112" s="457"/>
      <c r="BX112" s="456"/>
      <c r="BY112" s="474"/>
      <c r="BZ112" s="475"/>
      <c r="CA112" s="580"/>
      <c r="CB112" s="580"/>
      <c r="CC112" s="581"/>
      <c r="CD112" s="152"/>
      <c r="CE112" s="152"/>
      <c r="CF112" s="152"/>
      <c r="CG112" s="152"/>
      <c r="CH112" s="152"/>
      <c r="CI112" s="152"/>
      <c r="CJ112" s="152"/>
      <c r="CK112" s="46"/>
      <c r="CL112" s="49"/>
      <c r="CM112" s="47"/>
      <c r="CN112" s="49"/>
      <c r="CO112" s="74"/>
      <c r="CP112" s="75"/>
      <c r="CQ112" s="74"/>
      <c r="CR112" s="75"/>
      <c r="CS112" s="11"/>
      <c r="CT112" s="11"/>
      <c r="CU112" s="11"/>
      <c r="CV112" s="11"/>
    </row>
    <row r="113" spans="1:100" ht="19.5" customHeight="1" x14ac:dyDescent="0.35">
      <c r="A113" s="693" t="s">
        <v>328</v>
      </c>
      <c r="B113" s="694"/>
      <c r="C113" s="400" t="s">
        <v>99</v>
      </c>
      <c r="D113" s="288"/>
      <c r="E113" s="289"/>
      <c r="F113" s="289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72"/>
      <c r="AC113" s="701">
        <v>6</v>
      </c>
      <c r="AD113" s="673"/>
      <c r="AE113" s="672">
        <v>5</v>
      </c>
      <c r="AF113" s="673"/>
      <c r="AG113" s="623">
        <f>ROUND(1.5*AI113+36,-1)</f>
        <v>240</v>
      </c>
      <c r="AH113" s="624"/>
      <c r="AI113" s="677">
        <f>SUM(AK113:AP113)</f>
        <v>136</v>
      </c>
      <c r="AJ113" s="678"/>
      <c r="AK113" s="623">
        <v>34</v>
      </c>
      <c r="AL113" s="624"/>
      <c r="AM113" s="623">
        <v>68</v>
      </c>
      <c r="AN113" s="624"/>
      <c r="AO113" s="623">
        <v>34</v>
      </c>
      <c r="AP113" s="624"/>
      <c r="AQ113" s="307"/>
      <c r="AR113" s="314"/>
      <c r="AS113" s="625"/>
      <c r="AT113" s="626"/>
      <c r="AU113" s="317"/>
      <c r="AV113" s="318"/>
      <c r="AW113" s="669"/>
      <c r="AX113" s="626"/>
      <c r="AY113" s="317"/>
      <c r="AZ113" s="318"/>
      <c r="BA113" s="669"/>
      <c r="BB113" s="626"/>
      <c r="BC113" s="317"/>
      <c r="BD113" s="318"/>
      <c r="BE113" s="669"/>
      <c r="BF113" s="626"/>
      <c r="BG113" s="317"/>
      <c r="BH113" s="318"/>
      <c r="BI113" s="669">
        <v>120</v>
      </c>
      <c r="BJ113" s="626"/>
      <c r="BK113" s="317">
        <v>68</v>
      </c>
      <c r="BL113" s="318">
        <v>3</v>
      </c>
      <c r="BM113" s="669">
        <v>120</v>
      </c>
      <c r="BN113" s="626"/>
      <c r="BO113" s="317">
        <v>68</v>
      </c>
      <c r="BP113" s="319">
        <v>3</v>
      </c>
      <c r="BQ113" s="625"/>
      <c r="BR113" s="626"/>
      <c r="BS113" s="317"/>
      <c r="BT113" s="318"/>
      <c r="BU113" s="669"/>
      <c r="BV113" s="626"/>
      <c r="BW113" s="317"/>
      <c r="BX113" s="318"/>
      <c r="BY113" s="619">
        <f t="shared" ref="BY113:BY119" si="13">SUM(AV113,AZ113,BD113,BH113,BL113,BP113,BT113,BX113)</f>
        <v>6</v>
      </c>
      <c r="BZ113" s="620"/>
      <c r="CA113" s="501" t="s">
        <v>250</v>
      </c>
      <c r="CB113" s="501"/>
      <c r="CC113" s="514"/>
      <c r="CD113" s="152"/>
      <c r="CE113" s="152"/>
      <c r="CF113" s="152"/>
      <c r="CG113" s="152"/>
      <c r="CH113" s="152"/>
      <c r="CI113" s="152"/>
      <c r="CJ113" s="152"/>
      <c r="CK113" s="151"/>
      <c r="CL113" s="155"/>
      <c r="CM113" s="147"/>
      <c r="CN113" s="155"/>
      <c r="CO113" s="50"/>
      <c r="CP113" s="51"/>
      <c r="CQ113" s="50"/>
      <c r="CR113" s="155"/>
      <c r="CS113" s="11"/>
      <c r="CT113" s="11"/>
      <c r="CU113" s="11"/>
      <c r="CV113" s="11"/>
    </row>
    <row r="114" spans="1:100" ht="19.5" customHeight="1" x14ac:dyDescent="0.35">
      <c r="A114" s="444"/>
      <c r="B114" s="445"/>
      <c r="C114" s="461" t="s">
        <v>464</v>
      </c>
      <c r="D114" s="489"/>
      <c r="E114" s="461"/>
      <c r="F114" s="461"/>
      <c r="G114" s="490"/>
      <c r="H114" s="490"/>
      <c r="I114" s="490"/>
      <c r="J114" s="490"/>
      <c r="K114" s="490"/>
      <c r="L114" s="490"/>
      <c r="M114" s="490"/>
      <c r="N114" s="491"/>
      <c r="O114" s="491"/>
      <c r="P114" s="491"/>
      <c r="Q114" s="491"/>
      <c r="R114" s="491"/>
      <c r="S114" s="491"/>
      <c r="T114" s="491"/>
      <c r="U114" s="491"/>
      <c r="V114" s="491"/>
      <c r="W114" s="491"/>
      <c r="X114" s="491"/>
      <c r="Y114" s="491"/>
      <c r="Z114" s="491"/>
      <c r="AA114" s="491"/>
      <c r="AB114" s="492"/>
      <c r="AC114" s="459"/>
      <c r="AD114" s="460"/>
      <c r="AE114" s="459"/>
      <c r="AF114" s="460"/>
      <c r="AG114" s="691">
        <v>40</v>
      </c>
      <c r="AH114" s="692"/>
      <c r="AI114" s="706"/>
      <c r="AJ114" s="692"/>
      <c r="AK114" s="706"/>
      <c r="AL114" s="692"/>
      <c r="AM114" s="706"/>
      <c r="AN114" s="692"/>
      <c r="AO114" s="706"/>
      <c r="AP114" s="692"/>
      <c r="AQ114" s="706"/>
      <c r="AR114" s="692"/>
      <c r="AS114" s="814"/>
      <c r="AT114" s="690"/>
      <c r="AU114" s="455"/>
      <c r="AV114" s="456"/>
      <c r="AW114" s="689"/>
      <c r="AX114" s="690"/>
      <c r="AY114" s="455"/>
      <c r="AZ114" s="456"/>
      <c r="BA114" s="689"/>
      <c r="BB114" s="690"/>
      <c r="BC114" s="455"/>
      <c r="BD114" s="456"/>
      <c r="BE114" s="689"/>
      <c r="BF114" s="690"/>
      <c r="BG114" s="455"/>
      <c r="BH114" s="456"/>
      <c r="BI114" s="689"/>
      <c r="BJ114" s="690"/>
      <c r="BK114" s="455"/>
      <c r="BL114" s="456"/>
      <c r="BM114" s="689"/>
      <c r="BN114" s="690"/>
      <c r="BO114" s="455"/>
      <c r="BP114" s="458"/>
      <c r="BQ114" s="689">
        <v>40</v>
      </c>
      <c r="BR114" s="690"/>
      <c r="BS114" s="455"/>
      <c r="BT114" s="456">
        <v>1</v>
      </c>
      <c r="BU114" s="689"/>
      <c r="BV114" s="690"/>
      <c r="BW114" s="455"/>
      <c r="BX114" s="456"/>
      <c r="BY114" s="656">
        <f t="shared" si="13"/>
        <v>1</v>
      </c>
      <c r="BZ114" s="657"/>
      <c r="CA114" s="487"/>
      <c r="CB114" s="487"/>
      <c r="CC114" s="488"/>
      <c r="CD114" s="152"/>
      <c r="CE114" s="152"/>
      <c r="CF114" s="152"/>
      <c r="CG114" s="152"/>
      <c r="CH114" s="152"/>
      <c r="CI114" s="152"/>
      <c r="CJ114" s="152"/>
      <c r="CK114" s="46"/>
      <c r="CL114" s="49"/>
      <c r="CM114" s="802">
        <v>7</v>
      </c>
      <c r="CN114" s="803"/>
      <c r="CO114" s="61"/>
      <c r="CP114" s="62"/>
      <c r="CQ114" s="61"/>
      <c r="CR114" s="62"/>
      <c r="CS114" s="11"/>
      <c r="CT114" s="11"/>
      <c r="CU114" s="11"/>
      <c r="CV114" s="11"/>
    </row>
    <row r="115" spans="1:100" ht="19.5" customHeight="1" x14ac:dyDescent="0.35">
      <c r="A115" s="693" t="s">
        <v>325</v>
      </c>
      <c r="B115" s="694"/>
      <c r="C115" s="575" t="s">
        <v>160</v>
      </c>
      <c r="D115" s="288"/>
      <c r="E115" s="288"/>
      <c r="F115" s="288"/>
      <c r="G115" s="261"/>
      <c r="H115" s="261"/>
      <c r="I115" s="261"/>
      <c r="J115" s="261"/>
      <c r="K115" s="261"/>
      <c r="L115" s="261"/>
      <c r="M115" s="261"/>
      <c r="N115" s="261"/>
      <c r="O115" s="261"/>
      <c r="P115" s="261"/>
      <c r="Q115" s="261"/>
      <c r="R115" s="261"/>
      <c r="S115" s="261"/>
      <c r="T115" s="261"/>
      <c r="U115" s="261"/>
      <c r="V115" s="261"/>
      <c r="W115" s="261"/>
      <c r="X115" s="261"/>
      <c r="Y115" s="261"/>
      <c r="Z115" s="261"/>
      <c r="AA115" s="261"/>
      <c r="AB115" s="282"/>
      <c r="AC115" s="701">
        <v>7</v>
      </c>
      <c r="AD115" s="673"/>
      <c r="AE115" s="672">
        <v>6</v>
      </c>
      <c r="AF115" s="673"/>
      <c r="AG115" s="623">
        <v>246</v>
      </c>
      <c r="AH115" s="624"/>
      <c r="AI115" s="677">
        <f>SUM(AK115:AP115)</f>
        <v>102</v>
      </c>
      <c r="AJ115" s="678"/>
      <c r="AK115" s="623">
        <v>34</v>
      </c>
      <c r="AL115" s="624"/>
      <c r="AM115" s="623"/>
      <c r="AN115" s="624"/>
      <c r="AO115" s="623">
        <v>68</v>
      </c>
      <c r="AP115" s="624"/>
      <c r="AQ115" s="307"/>
      <c r="AR115" s="314"/>
      <c r="AS115" s="625"/>
      <c r="AT115" s="626"/>
      <c r="AU115" s="317"/>
      <c r="AV115" s="318"/>
      <c r="AW115" s="669"/>
      <c r="AX115" s="626"/>
      <c r="AY115" s="317"/>
      <c r="AZ115" s="318"/>
      <c r="BA115" s="669"/>
      <c r="BB115" s="626"/>
      <c r="BC115" s="317"/>
      <c r="BD115" s="318"/>
      <c r="BE115" s="669"/>
      <c r="BF115" s="626"/>
      <c r="BG115" s="317"/>
      <c r="BH115" s="318"/>
      <c r="BI115" s="669"/>
      <c r="BJ115" s="626"/>
      <c r="BK115" s="317"/>
      <c r="BL115" s="318"/>
      <c r="BM115" s="669">
        <v>136</v>
      </c>
      <c r="BN115" s="626"/>
      <c r="BO115" s="317">
        <v>50</v>
      </c>
      <c r="BP115" s="319">
        <v>3</v>
      </c>
      <c r="BQ115" s="625">
        <v>110</v>
      </c>
      <c r="BR115" s="626"/>
      <c r="BS115" s="317">
        <v>52</v>
      </c>
      <c r="BT115" s="318">
        <v>3</v>
      </c>
      <c r="BU115" s="669"/>
      <c r="BV115" s="626"/>
      <c r="BW115" s="317"/>
      <c r="BX115" s="318"/>
      <c r="BY115" s="619">
        <f t="shared" si="13"/>
        <v>6</v>
      </c>
      <c r="BZ115" s="620"/>
      <c r="CA115" s="501" t="s">
        <v>265</v>
      </c>
      <c r="CB115" s="501"/>
      <c r="CC115" s="514"/>
      <c r="CD115" s="45"/>
      <c r="CE115" s="152"/>
      <c r="CF115" s="152"/>
      <c r="CG115" s="152"/>
      <c r="CH115" s="152"/>
      <c r="CI115" s="152"/>
      <c r="CJ115" s="152"/>
      <c r="CK115" s="151"/>
      <c r="CL115" s="155"/>
      <c r="CM115" s="147"/>
      <c r="CN115" s="155"/>
      <c r="CO115" s="50"/>
      <c r="CP115" s="51"/>
      <c r="CQ115" s="50"/>
      <c r="CR115" s="51"/>
      <c r="CS115" s="11"/>
      <c r="CT115" s="11"/>
      <c r="CU115" s="11"/>
      <c r="CV115" s="11"/>
    </row>
    <row r="116" spans="1:100" ht="19.5" customHeight="1" x14ac:dyDescent="0.35">
      <c r="A116" s="444"/>
      <c r="B116" s="445"/>
      <c r="C116" s="520" t="s">
        <v>465</v>
      </c>
      <c r="D116" s="449"/>
      <c r="E116" s="449"/>
      <c r="F116" s="449"/>
      <c r="G116" s="521"/>
      <c r="H116" s="521"/>
      <c r="I116" s="521"/>
      <c r="J116" s="521"/>
      <c r="K116" s="521"/>
      <c r="L116" s="521"/>
      <c r="M116" s="521"/>
      <c r="N116" s="521"/>
      <c r="O116" s="521"/>
      <c r="P116" s="521"/>
      <c r="Q116" s="521"/>
      <c r="R116" s="521"/>
      <c r="S116" s="521"/>
      <c r="T116" s="521"/>
      <c r="U116" s="521"/>
      <c r="V116" s="521"/>
      <c r="W116" s="521"/>
      <c r="X116" s="521"/>
      <c r="Y116" s="521"/>
      <c r="Z116" s="521"/>
      <c r="AA116" s="521"/>
      <c r="AB116" s="522"/>
      <c r="AC116" s="459"/>
      <c r="AD116" s="460"/>
      <c r="AE116" s="515"/>
      <c r="AF116" s="460"/>
      <c r="AG116" s="691">
        <v>80</v>
      </c>
      <c r="AH116" s="692"/>
      <c r="AI116" s="519"/>
      <c r="AJ116" s="516"/>
      <c r="AK116" s="478"/>
      <c r="AL116" s="479"/>
      <c r="AM116" s="478"/>
      <c r="AN116" s="479"/>
      <c r="AO116" s="478"/>
      <c r="AP116" s="479"/>
      <c r="AQ116" s="478"/>
      <c r="AR116" s="479"/>
      <c r="AS116" s="814"/>
      <c r="AT116" s="690"/>
      <c r="AU116" s="455"/>
      <c r="AV116" s="456"/>
      <c r="AW116" s="689"/>
      <c r="AX116" s="690"/>
      <c r="AY116" s="455"/>
      <c r="AZ116" s="456"/>
      <c r="BA116" s="689"/>
      <c r="BB116" s="690"/>
      <c r="BC116" s="455"/>
      <c r="BD116" s="456"/>
      <c r="BE116" s="689"/>
      <c r="BF116" s="690"/>
      <c r="BG116" s="455"/>
      <c r="BH116" s="456"/>
      <c r="BI116" s="689"/>
      <c r="BJ116" s="690"/>
      <c r="BK116" s="455"/>
      <c r="BL116" s="456"/>
      <c r="BM116" s="689"/>
      <c r="BN116" s="690"/>
      <c r="BO116" s="455"/>
      <c r="BP116" s="458"/>
      <c r="BQ116" s="814">
        <v>80</v>
      </c>
      <c r="BR116" s="690"/>
      <c r="BS116" s="455"/>
      <c r="BT116" s="456">
        <v>2</v>
      </c>
      <c r="BU116" s="689"/>
      <c r="BV116" s="690"/>
      <c r="BW116" s="455"/>
      <c r="BX116" s="456"/>
      <c r="BY116" s="656">
        <f t="shared" si="13"/>
        <v>2</v>
      </c>
      <c r="BZ116" s="657"/>
      <c r="CA116" s="517"/>
      <c r="CB116" s="517"/>
      <c r="CC116" s="518"/>
      <c r="CD116" s="45"/>
      <c r="CE116" s="152"/>
      <c r="CF116" s="152"/>
      <c r="CG116" s="152"/>
      <c r="CH116" s="45"/>
      <c r="CI116" s="152"/>
      <c r="CJ116" s="152"/>
      <c r="CK116" s="802">
        <v>7</v>
      </c>
      <c r="CL116" s="803"/>
      <c r="CM116" s="47"/>
      <c r="CN116" s="49"/>
      <c r="CO116" s="74"/>
      <c r="CP116" s="75"/>
      <c r="CQ116" s="74"/>
      <c r="CR116" s="75"/>
      <c r="CS116" s="11"/>
      <c r="CT116" s="11"/>
      <c r="CU116" s="11"/>
      <c r="CV116" s="11"/>
    </row>
    <row r="117" spans="1:100" ht="19.5" customHeight="1" x14ac:dyDescent="0.35">
      <c r="A117" s="693" t="s">
        <v>326</v>
      </c>
      <c r="B117" s="694"/>
      <c r="C117" s="400" t="s">
        <v>98</v>
      </c>
      <c r="D117" s="288"/>
      <c r="E117" s="289"/>
      <c r="F117" s="289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72"/>
      <c r="AC117" s="701">
        <v>7</v>
      </c>
      <c r="AD117" s="673"/>
      <c r="AE117" s="672">
        <v>6</v>
      </c>
      <c r="AF117" s="673"/>
      <c r="AG117" s="623">
        <v>246</v>
      </c>
      <c r="AH117" s="624"/>
      <c r="AI117" s="677">
        <f>SUM(AK117:AP117)</f>
        <v>102</v>
      </c>
      <c r="AJ117" s="678"/>
      <c r="AK117" s="623">
        <v>34</v>
      </c>
      <c r="AL117" s="624"/>
      <c r="AM117" s="623"/>
      <c r="AN117" s="624"/>
      <c r="AO117" s="623">
        <v>68</v>
      </c>
      <c r="AP117" s="624"/>
      <c r="AQ117" s="307"/>
      <c r="AR117" s="314"/>
      <c r="AS117" s="625"/>
      <c r="AT117" s="626"/>
      <c r="AU117" s="317"/>
      <c r="AV117" s="318"/>
      <c r="AW117" s="669"/>
      <c r="AX117" s="626"/>
      <c r="AY117" s="317"/>
      <c r="AZ117" s="318"/>
      <c r="BA117" s="669"/>
      <c r="BB117" s="626"/>
      <c r="BC117" s="317"/>
      <c r="BD117" s="318"/>
      <c r="BE117" s="669"/>
      <c r="BF117" s="626"/>
      <c r="BG117" s="317"/>
      <c r="BH117" s="318"/>
      <c r="BI117" s="669"/>
      <c r="BJ117" s="626"/>
      <c r="BK117" s="317"/>
      <c r="BL117" s="318"/>
      <c r="BM117" s="669">
        <v>136</v>
      </c>
      <c r="BN117" s="626"/>
      <c r="BO117" s="317">
        <v>50</v>
      </c>
      <c r="BP117" s="319">
        <v>3</v>
      </c>
      <c r="BQ117" s="625">
        <v>110</v>
      </c>
      <c r="BR117" s="626"/>
      <c r="BS117" s="317">
        <v>52</v>
      </c>
      <c r="BT117" s="318">
        <v>3</v>
      </c>
      <c r="BU117" s="669"/>
      <c r="BV117" s="626"/>
      <c r="BW117" s="317"/>
      <c r="BX117" s="318"/>
      <c r="BY117" s="619">
        <f t="shared" si="13"/>
        <v>6</v>
      </c>
      <c r="BZ117" s="620"/>
      <c r="CA117" s="501" t="s">
        <v>269</v>
      </c>
      <c r="CB117" s="501"/>
      <c r="CC117" s="514"/>
      <c r="CD117" s="152"/>
      <c r="CE117" s="152"/>
      <c r="CF117" s="152"/>
      <c r="CG117" s="152"/>
      <c r="CH117" s="152"/>
      <c r="CI117" s="152"/>
      <c r="CJ117" s="152"/>
      <c r="CK117" s="151"/>
      <c r="CL117" s="155"/>
      <c r="CM117" s="147"/>
      <c r="CN117" s="155"/>
      <c r="CO117" s="50"/>
      <c r="CP117" s="51"/>
      <c r="CQ117" s="50"/>
      <c r="CR117" s="51"/>
      <c r="CS117" s="11"/>
      <c r="CT117" s="11"/>
      <c r="CU117" s="11"/>
      <c r="CV117" s="11"/>
    </row>
    <row r="118" spans="1:100" ht="19.5" customHeight="1" x14ac:dyDescent="0.35">
      <c r="A118" s="444"/>
      <c r="B118" s="445"/>
      <c r="C118" s="508" t="s">
        <v>463</v>
      </c>
      <c r="D118" s="449"/>
      <c r="E118" s="509"/>
      <c r="F118" s="509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498"/>
      <c r="AC118" s="459"/>
      <c r="AD118" s="460"/>
      <c r="AE118" s="515"/>
      <c r="AF118" s="460"/>
      <c r="AG118" s="691">
        <v>60</v>
      </c>
      <c r="AH118" s="692"/>
      <c r="AI118" s="519"/>
      <c r="AJ118" s="516"/>
      <c r="AK118" s="478"/>
      <c r="AL118" s="479"/>
      <c r="AM118" s="478"/>
      <c r="AN118" s="479"/>
      <c r="AO118" s="478"/>
      <c r="AP118" s="479"/>
      <c r="AQ118" s="478"/>
      <c r="AR118" s="479"/>
      <c r="AS118" s="814"/>
      <c r="AT118" s="690"/>
      <c r="AU118" s="455"/>
      <c r="AV118" s="456"/>
      <c r="AW118" s="689"/>
      <c r="AX118" s="690"/>
      <c r="AY118" s="455"/>
      <c r="AZ118" s="456"/>
      <c r="BA118" s="689"/>
      <c r="BB118" s="690"/>
      <c r="BC118" s="455"/>
      <c r="BD118" s="456"/>
      <c r="BE118" s="689"/>
      <c r="BF118" s="690"/>
      <c r="BG118" s="455"/>
      <c r="BH118" s="456"/>
      <c r="BI118" s="689"/>
      <c r="BJ118" s="690"/>
      <c r="BK118" s="455"/>
      <c r="BL118" s="456"/>
      <c r="BM118" s="689"/>
      <c r="BN118" s="690"/>
      <c r="BO118" s="455"/>
      <c r="BP118" s="458"/>
      <c r="BQ118" s="814"/>
      <c r="BR118" s="690"/>
      <c r="BS118" s="455"/>
      <c r="BT118" s="456"/>
      <c r="BU118" s="689">
        <v>60</v>
      </c>
      <c r="BV118" s="690"/>
      <c r="BW118" s="455"/>
      <c r="BX118" s="456">
        <v>2</v>
      </c>
      <c r="BY118" s="656">
        <f t="shared" si="13"/>
        <v>2</v>
      </c>
      <c r="BZ118" s="657"/>
      <c r="CA118" s="517"/>
      <c r="CB118" s="517"/>
      <c r="CC118" s="518"/>
      <c r="CD118" s="152"/>
      <c r="CE118" s="152"/>
      <c r="CF118" s="152"/>
      <c r="CG118" s="152"/>
      <c r="CH118" s="152"/>
      <c r="CI118" s="152"/>
      <c r="CJ118" s="152"/>
      <c r="CK118" s="802">
        <v>8</v>
      </c>
      <c r="CL118" s="803"/>
      <c r="CM118" s="47"/>
      <c r="CN118" s="49"/>
      <c r="CO118" s="61"/>
      <c r="CP118" s="75"/>
      <c r="CQ118" s="74"/>
      <c r="CR118" s="62"/>
      <c r="CS118" s="11"/>
      <c r="CT118" s="11"/>
      <c r="CU118" s="11"/>
      <c r="CV118" s="11"/>
    </row>
    <row r="119" spans="1:100" ht="19.5" customHeight="1" x14ac:dyDescent="0.35">
      <c r="A119" s="675" t="s">
        <v>327</v>
      </c>
      <c r="B119" s="676"/>
      <c r="C119" s="290" t="s">
        <v>101</v>
      </c>
      <c r="D119" s="288"/>
      <c r="E119" s="289"/>
      <c r="F119" s="289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72"/>
      <c r="AC119" s="701"/>
      <c r="AD119" s="673"/>
      <c r="AE119" s="672">
        <v>7</v>
      </c>
      <c r="AF119" s="673"/>
      <c r="AG119" s="623">
        <v>108</v>
      </c>
      <c r="AH119" s="624"/>
      <c r="AI119" s="677">
        <f>SUM(AK119:AP119)</f>
        <v>52</v>
      </c>
      <c r="AJ119" s="678"/>
      <c r="AK119" s="623">
        <v>34</v>
      </c>
      <c r="AL119" s="624"/>
      <c r="AM119" s="623">
        <v>18</v>
      </c>
      <c r="AN119" s="624"/>
      <c r="AO119" s="623"/>
      <c r="AP119" s="624"/>
      <c r="AQ119" s="307"/>
      <c r="AR119" s="314"/>
      <c r="AS119" s="625"/>
      <c r="AT119" s="626"/>
      <c r="AU119" s="317"/>
      <c r="AV119" s="318"/>
      <c r="AW119" s="669"/>
      <c r="AX119" s="626"/>
      <c r="AY119" s="317"/>
      <c r="AZ119" s="318"/>
      <c r="BA119" s="669"/>
      <c r="BB119" s="626"/>
      <c r="BC119" s="317"/>
      <c r="BD119" s="318"/>
      <c r="BE119" s="669"/>
      <c r="BF119" s="626"/>
      <c r="BG119" s="317"/>
      <c r="BH119" s="318"/>
      <c r="BI119" s="669"/>
      <c r="BJ119" s="626"/>
      <c r="BK119" s="317"/>
      <c r="BL119" s="318"/>
      <c r="BM119" s="669"/>
      <c r="BN119" s="626"/>
      <c r="BO119" s="317"/>
      <c r="BP119" s="319"/>
      <c r="BQ119" s="625">
        <v>108</v>
      </c>
      <c r="BR119" s="626"/>
      <c r="BS119" s="317">
        <v>52</v>
      </c>
      <c r="BT119" s="318">
        <v>3</v>
      </c>
      <c r="BU119" s="669"/>
      <c r="BV119" s="626"/>
      <c r="BW119" s="317"/>
      <c r="BX119" s="318"/>
      <c r="BY119" s="619">
        <f t="shared" si="13"/>
        <v>3</v>
      </c>
      <c r="BZ119" s="620"/>
      <c r="CA119" s="311" t="s">
        <v>270</v>
      </c>
      <c r="CB119" s="311"/>
      <c r="CC119" s="330"/>
      <c r="CD119" s="45"/>
      <c r="CE119" s="152"/>
      <c r="CF119" s="152"/>
      <c r="CG119" s="152"/>
      <c r="CH119" s="45"/>
      <c r="CI119" s="152"/>
      <c r="CJ119" s="152"/>
      <c r="CK119" s="151"/>
      <c r="CL119" s="155"/>
      <c r="CM119" s="147"/>
      <c r="CN119" s="155"/>
      <c r="CO119" s="50"/>
      <c r="CP119" s="51"/>
      <c r="CQ119" s="50"/>
      <c r="CR119" s="51"/>
      <c r="CS119" s="11"/>
      <c r="CT119" s="11"/>
      <c r="CU119" s="11"/>
      <c r="CV119" s="11"/>
    </row>
    <row r="120" spans="1:100" ht="19.5" customHeight="1" x14ac:dyDescent="0.35">
      <c r="A120" s="702" t="s">
        <v>329</v>
      </c>
      <c r="B120" s="703"/>
      <c r="C120" s="579" t="s">
        <v>301</v>
      </c>
      <c r="D120" s="509"/>
      <c r="E120" s="509"/>
      <c r="F120" s="509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498"/>
      <c r="AC120" s="495"/>
      <c r="AD120" s="496"/>
      <c r="AE120" s="515"/>
      <c r="AF120" s="496"/>
      <c r="AG120" s="478"/>
      <c r="AH120" s="478"/>
      <c r="AI120" s="519"/>
      <c r="AJ120" s="516"/>
      <c r="AK120" s="478"/>
      <c r="AL120" s="479"/>
      <c r="AM120" s="478"/>
      <c r="AN120" s="479"/>
      <c r="AO120" s="478"/>
      <c r="AP120" s="479"/>
      <c r="AQ120" s="478"/>
      <c r="AR120" s="479"/>
      <c r="AS120" s="814"/>
      <c r="AT120" s="690"/>
      <c r="AU120" s="457"/>
      <c r="AV120" s="456"/>
      <c r="AW120" s="689"/>
      <c r="AX120" s="690"/>
      <c r="AY120" s="457"/>
      <c r="AZ120" s="456"/>
      <c r="BA120" s="689"/>
      <c r="BB120" s="690"/>
      <c r="BC120" s="457"/>
      <c r="BD120" s="456"/>
      <c r="BE120" s="689"/>
      <c r="BF120" s="690"/>
      <c r="BG120" s="457"/>
      <c r="BH120" s="456"/>
      <c r="BI120" s="689"/>
      <c r="BJ120" s="690"/>
      <c r="BK120" s="457"/>
      <c r="BL120" s="456"/>
      <c r="BM120" s="689"/>
      <c r="BN120" s="690"/>
      <c r="BO120" s="457"/>
      <c r="BP120" s="458"/>
      <c r="BQ120" s="814"/>
      <c r="BR120" s="690"/>
      <c r="BS120" s="457"/>
      <c r="BT120" s="456"/>
      <c r="BU120" s="689"/>
      <c r="BV120" s="690"/>
      <c r="BW120" s="457"/>
      <c r="BX120" s="456"/>
      <c r="BY120" s="474"/>
      <c r="BZ120" s="475"/>
      <c r="CA120" s="580"/>
      <c r="CB120" s="580"/>
      <c r="CC120" s="581"/>
      <c r="CD120" s="152"/>
      <c r="CE120" s="152"/>
      <c r="CF120" s="152"/>
      <c r="CG120" s="152"/>
      <c r="CH120" s="152"/>
      <c r="CI120" s="152"/>
      <c r="CJ120" s="152"/>
      <c r="CK120" s="46"/>
      <c r="CL120" s="49"/>
      <c r="CM120" s="47"/>
      <c r="CN120" s="49"/>
      <c r="CO120" s="74"/>
      <c r="CP120" s="75"/>
      <c r="CQ120" s="74"/>
      <c r="CR120" s="75"/>
      <c r="CS120" s="11"/>
      <c r="CT120" s="11"/>
      <c r="CU120" s="11"/>
      <c r="CV120" s="11"/>
    </row>
    <row r="121" spans="1:100" ht="19.5" customHeight="1" x14ac:dyDescent="0.35">
      <c r="A121" s="675" t="s">
        <v>330</v>
      </c>
      <c r="B121" s="676"/>
      <c r="C121" s="290" t="s">
        <v>34</v>
      </c>
      <c r="D121" s="288"/>
      <c r="E121" s="289"/>
      <c r="F121" s="289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72"/>
      <c r="AC121" s="701">
        <v>4</v>
      </c>
      <c r="AD121" s="673"/>
      <c r="AE121" s="672"/>
      <c r="AF121" s="673"/>
      <c r="AG121" s="623">
        <v>120</v>
      </c>
      <c r="AH121" s="624"/>
      <c r="AI121" s="677">
        <f>SUM(AK121:AP121)</f>
        <v>68</v>
      </c>
      <c r="AJ121" s="678"/>
      <c r="AK121" s="623">
        <v>34</v>
      </c>
      <c r="AL121" s="624"/>
      <c r="AM121" s="623">
        <v>18</v>
      </c>
      <c r="AN121" s="624"/>
      <c r="AO121" s="623">
        <v>16</v>
      </c>
      <c r="AP121" s="624"/>
      <c r="AQ121" s="305"/>
      <c r="AR121" s="306"/>
      <c r="AS121" s="625"/>
      <c r="AT121" s="626"/>
      <c r="AU121" s="280"/>
      <c r="AV121" s="318"/>
      <c r="AW121" s="669"/>
      <c r="AX121" s="626"/>
      <c r="AY121" s="280"/>
      <c r="AZ121" s="318"/>
      <c r="BA121" s="669"/>
      <c r="BB121" s="626"/>
      <c r="BC121" s="280"/>
      <c r="BD121" s="318"/>
      <c r="BE121" s="669">
        <v>120</v>
      </c>
      <c r="BF121" s="626"/>
      <c r="BG121" s="280">
        <v>68</v>
      </c>
      <c r="BH121" s="319">
        <v>3</v>
      </c>
      <c r="BI121" s="669"/>
      <c r="BJ121" s="626"/>
      <c r="BK121" s="280"/>
      <c r="BL121" s="318"/>
      <c r="BM121" s="669"/>
      <c r="BN121" s="626"/>
      <c r="BO121" s="280"/>
      <c r="BP121" s="319"/>
      <c r="BQ121" s="625"/>
      <c r="BR121" s="626"/>
      <c r="BS121" s="280"/>
      <c r="BT121" s="318"/>
      <c r="BU121" s="669"/>
      <c r="BV121" s="626"/>
      <c r="BW121" s="280"/>
      <c r="BX121" s="318"/>
      <c r="BY121" s="619">
        <f t="shared" ref="BY121:BY122" si="14">SUM(AV121,AZ121,BD121,BH121,BL121,BP121,BT121,BX121)</f>
        <v>3</v>
      </c>
      <c r="BZ121" s="620"/>
      <c r="CA121" s="311" t="s">
        <v>271</v>
      </c>
      <c r="CB121" s="311"/>
      <c r="CC121" s="330"/>
      <c r="CD121" s="76"/>
      <c r="CE121" s="152"/>
      <c r="CF121" s="152"/>
      <c r="CG121" s="152"/>
      <c r="CH121" s="152"/>
      <c r="CI121" s="152"/>
      <c r="CJ121" s="152"/>
      <c r="CK121" s="150"/>
      <c r="CL121" s="145"/>
      <c r="CM121" s="144"/>
      <c r="CN121" s="145"/>
      <c r="CO121" s="53"/>
      <c r="CP121" s="54"/>
      <c r="CQ121" s="53"/>
      <c r="CR121" s="54"/>
      <c r="CS121" s="11"/>
      <c r="CT121" s="11"/>
      <c r="CU121" s="11"/>
      <c r="CV121" s="11"/>
    </row>
    <row r="122" spans="1:100" ht="19.5" customHeight="1" x14ac:dyDescent="0.35">
      <c r="A122" s="675" t="s">
        <v>331</v>
      </c>
      <c r="B122" s="676"/>
      <c r="C122" s="350" t="s">
        <v>111</v>
      </c>
      <c r="D122" s="288"/>
      <c r="E122" s="288"/>
      <c r="F122" s="288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82"/>
      <c r="AC122" s="701"/>
      <c r="AD122" s="673"/>
      <c r="AE122" s="672">
        <v>7</v>
      </c>
      <c r="AF122" s="673"/>
      <c r="AG122" s="623">
        <v>136</v>
      </c>
      <c r="AH122" s="624"/>
      <c r="AI122" s="677">
        <f>SUM(AK122:AP122)</f>
        <v>68</v>
      </c>
      <c r="AJ122" s="678"/>
      <c r="AK122" s="623">
        <v>34</v>
      </c>
      <c r="AL122" s="624"/>
      <c r="AM122" s="623">
        <v>34</v>
      </c>
      <c r="AN122" s="624"/>
      <c r="AO122" s="623"/>
      <c r="AP122" s="624"/>
      <c r="AQ122" s="305"/>
      <c r="AR122" s="306"/>
      <c r="AS122" s="625"/>
      <c r="AT122" s="626"/>
      <c r="AU122" s="280"/>
      <c r="AV122" s="318"/>
      <c r="AW122" s="669"/>
      <c r="AX122" s="626"/>
      <c r="AY122" s="280"/>
      <c r="AZ122" s="318"/>
      <c r="BA122" s="669"/>
      <c r="BB122" s="626"/>
      <c r="BC122" s="280"/>
      <c r="BD122" s="318"/>
      <c r="BE122" s="669"/>
      <c r="BF122" s="626"/>
      <c r="BG122" s="280"/>
      <c r="BH122" s="318"/>
      <c r="BI122" s="669"/>
      <c r="BJ122" s="626"/>
      <c r="BK122" s="280"/>
      <c r="BL122" s="318"/>
      <c r="BM122" s="669"/>
      <c r="BN122" s="626"/>
      <c r="BO122" s="280"/>
      <c r="BP122" s="319"/>
      <c r="BQ122" s="625">
        <v>136</v>
      </c>
      <c r="BR122" s="626"/>
      <c r="BS122" s="280">
        <v>68</v>
      </c>
      <c r="BT122" s="318">
        <v>3</v>
      </c>
      <c r="BU122" s="669"/>
      <c r="BV122" s="626"/>
      <c r="BW122" s="280"/>
      <c r="BX122" s="318"/>
      <c r="BY122" s="619">
        <f t="shared" si="14"/>
        <v>3</v>
      </c>
      <c r="BZ122" s="620"/>
      <c r="CA122" s="311"/>
      <c r="CB122" s="311"/>
      <c r="CC122" s="330"/>
      <c r="CD122" s="45"/>
      <c r="CE122" s="152"/>
      <c r="CF122" s="152"/>
      <c r="CG122" s="152"/>
      <c r="CH122" s="45"/>
      <c r="CI122" s="152"/>
      <c r="CJ122" s="152"/>
      <c r="CK122" s="150"/>
      <c r="CL122" s="145"/>
      <c r="CM122" s="144"/>
      <c r="CN122" s="145"/>
      <c r="CO122" s="53"/>
      <c r="CP122" s="54"/>
      <c r="CQ122" s="53"/>
      <c r="CR122" s="54"/>
      <c r="CS122" s="11"/>
      <c r="CT122" s="11"/>
      <c r="CU122" s="11"/>
      <c r="CV122" s="11"/>
    </row>
    <row r="123" spans="1:100" ht="19.5" customHeight="1" x14ac:dyDescent="0.35">
      <c r="A123" s="675" t="s">
        <v>332</v>
      </c>
      <c r="B123" s="676"/>
      <c r="C123" s="287" t="s">
        <v>302</v>
      </c>
      <c r="D123" s="289"/>
      <c r="E123" s="289"/>
      <c r="F123" s="289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72"/>
      <c r="AC123" s="334"/>
      <c r="AD123" s="335"/>
      <c r="AE123" s="338"/>
      <c r="AF123" s="335"/>
      <c r="AG123" s="305"/>
      <c r="AH123" s="306"/>
      <c r="AI123" s="369"/>
      <c r="AJ123" s="367"/>
      <c r="AK123" s="305"/>
      <c r="AL123" s="306"/>
      <c r="AM123" s="305"/>
      <c r="AN123" s="306"/>
      <c r="AO123" s="305"/>
      <c r="AP123" s="306"/>
      <c r="AQ123" s="305"/>
      <c r="AR123" s="306"/>
      <c r="AS123" s="625"/>
      <c r="AT123" s="626"/>
      <c r="AU123" s="280"/>
      <c r="AV123" s="318"/>
      <c r="AW123" s="669"/>
      <c r="AX123" s="626"/>
      <c r="AY123" s="280"/>
      <c r="AZ123" s="318"/>
      <c r="BA123" s="669"/>
      <c r="BB123" s="626"/>
      <c r="BC123" s="280"/>
      <c r="BD123" s="318"/>
      <c r="BE123" s="669"/>
      <c r="BF123" s="626"/>
      <c r="BG123" s="280"/>
      <c r="BH123" s="318"/>
      <c r="BI123" s="669"/>
      <c r="BJ123" s="626"/>
      <c r="BK123" s="280"/>
      <c r="BL123" s="318"/>
      <c r="BM123" s="669"/>
      <c r="BN123" s="626"/>
      <c r="BO123" s="280"/>
      <c r="BP123" s="319"/>
      <c r="BQ123" s="625"/>
      <c r="BR123" s="626"/>
      <c r="BS123" s="280"/>
      <c r="BT123" s="318"/>
      <c r="BU123" s="669"/>
      <c r="BV123" s="626"/>
      <c r="BW123" s="280"/>
      <c r="BX123" s="318"/>
      <c r="BY123" s="309"/>
      <c r="BZ123" s="310"/>
      <c r="CA123" s="373"/>
      <c r="CB123" s="373"/>
      <c r="CC123" s="374"/>
      <c r="CD123" s="152"/>
      <c r="CE123" s="152"/>
      <c r="CF123" s="152"/>
      <c r="CG123" s="152"/>
      <c r="CH123" s="152"/>
      <c r="CI123" s="152"/>
      <c r="CJ123" s="152"/>
      <c r="CK123" s="46"/>
      <c r="CL123" s="49"/>
      <c r="CM123" s="47"/>
      <c r="CN123" s="49"/>
      <c r="CO123" s="74"/>
      <c r="CP123" s="75"/>
      <c r="CQ123" s="74"/>
      <c r="CR123" s="75"/>
      <c r="CS123" s="11"/>
      <c r="CT123" s="11"/>
      <c r="CU123" s="11"/>
      <c r="CV123" s="11"/>
    </row>
    <row r="124" spans="1:100" ht="19.5" customHeight="1" x14ac:dyDescent="0.35">
      <c r="A124" s="675" t="s">
        <v>333</v>
      </c>
      <c r="B124" s="676"/>
      <c r="C124" s="290" t="s">
        <v>100</v>
      </c>
      <c r="D124" s="288"/>
      <c r="E124" s="289"/>
      <c r="F124" s="289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72"/>
      <c r="AC124" s="701"/>
      <c r="AD124" s="673"/>
      <c r="AE124" s="672">
        <v>7</v>
      </c>
      <c r="AF124" s="673"/>
      <c r="AG124" s="623">
        <v>136</v>
      </c>
      <c r="AH124" s="624"/>
      <c r="AI124" s="677">
        <f>SUM(AK124:AP124)</f>
        <v>68</v>
      </c>
      <c r="AJ124" s="678"/>
      <c r="AK124" s="623">
        <v>50</v>
      </c>
      <c r="AL124" s="624"/>
      <c r="AM124" s="623">
        <v>18</v>
      </c>
      <c r="AN124" s="624"/>
      <c r="AO124" s="623"/>
      <c r="AP124" s="624"/>
      <c r="AQ124" s="305"/>
      <c r="AR124" s="306"/>
      <c r="AS124" s="625"/>
      <c r="AT124" s="626"/>
      <c r="AU124" s="280"/>
      <c r="AV124" s="318"/>
      <c r="AW124" s="669"/>
      <c r="AX124" s="626"/>
      <c r="AY124" s="280"/>
      <c r="AZ124" s="318"/>
      <c r="BA124" s="669"/>
      <c r="BB124" s="626"/>
      <c r="BC124" s="280"/>
      <c r="BD124" s="318"/>
      <c r="BE124" s="669"/>
      <c r="BF124" s="626"/>
      <c r="BG124" s="280"/>
      <c r="BH124" s="318"/>
      <c r="BI124" s="669"/>
      <c r="BJ124" s="626"/>
      <c r="BK124" s="280"/>
      <c r="BL124" s="318"/>
      <c r="BM124" s="669"/>
      <c r="BN124" s="626"/>
      <c r="BO124" s="280"/>
      <c r="BP124" s="319"/>
      <c r="BQ124" s="625">
        <v>136</v>
      </c>
      <c r="BR124" s="626"/>
      <c r="BS124" s="280">
        <v>68</v>
      </c>
      <c r="BT124" s="318">
        <v>3</v>
      </c>
      <c r="BU124" s="669"/>
      <c r="BV124" s="626"/>
      <c r="BW124" s="280"/>
      <c r="BX124" s="318"/>
      <c r="BY124" s="619">
        <f t="shared" ref="BY124:BY129" si="15">SUM(AV124,AZ124,BD124,BH124,BL124,BP124,BT124,BX124)</f>
        <v>3</v>
      </c>
      <c r="BZ124" s="620"/>
      <c r="CA124" s="311" t="s">
        <v>272</v>
      </c>
      <c r="CB124" s="311"/>
      <c r="CC124" s="330"/>
      <c r="CD124" s="45"/>
      <c r="CE124" s="152"/>
      <c r="CF124" s="152"/>
      <c r="CG124" s="152"/>
      <c r="CH124" s="45"/>
      <c r="CI124" s="152"/>
      <c r="CJ124" s="152"/>
      <c r="CK124" s="150"/>
      <c r="CL124" s="145"/>
      <c r="CM124" s="144"/>
      <c r="CN124" s="145"/>
      <c r="CO124" s="53"/>
      <c r="CP124" s="54"/>
      <c r="CQ124" s="53"/>
      <c r="CR124" s="54"/>
      <c r="CS124" s="11"/>
      <c r="CT124" s="11"/>
      <c r="CU124" s="11"/>
      <c r="CV124" s="11"/>
    </row>
    <row r="125" spans="1:100" ht="19.5" customHeight="1" x14ac:dyDescent="0.35">
      <c r="A125" s="675" t="s">
        <v>334</v>
      </c>
      <c r="B125" s="676"/>
      <c r="C125" s="350" t="s">
        <v>102</v>
      </c>
      <c r="D125" s="288"/>
      <c r="E125" s="288"/>
      <c r="F125" s="288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82"/>
      <c r="AC125" s="701">
        <v>8</v>
      </c>
      <c r="AD125" s="673"/>
      <c r="AE125" s="672"/>
      <c r="AF125" s="673"/>
      <c r="AG125" s="623">
        <v>90</v>
      </c>
      <c r="AH125" s="624"/>
      <c r="AI125" s="677">
        <f>SUM(AK125:AP125)</f>
        <v>54</v>
      </c>
      <c r="AJ125" s="678"/>
      <c r="AK125" s="623">
        <v>36</v>
      </c>
      <c r="AL125" s="624"/>
      <c r="AM125" s="623">
        <v>18</v>
      </c>
      <c r="AN125" s="624"/>
      <c r="AO125" s="623"/>
      <c r="AP125" s="624"/>
      <c r="AQ125" s="305"/>
      <c r="AR125" s="306"/>
      <c r="AS125" s="625"/>
      <c r="AT125" s="626"/>
      <c r="AU125" s="280"/>
      <c r="AV125" s="318"/>
      <c r="AW125" s="669"/>
      <c r="AX125" s="626"/>
      <c r="AY125" s="280"/>
      <c r="AZ125" s="318"/>
      <c r="BA125" s="669"/>
      <c r="BB125" s="626"/>
      <c r="BC125" s="280"/>
      <c r="BD125" s="318"/>
      <c r="BE125" s="669"/>
      <c r="BF125" s="626"/>
      <c r="BG125" s="280"/>
      <c r="BH125" s="318"/>
      <c r="BI125" s="669"/>
      <c r="BJ125" s="626"/>
      <c r="BK125" s="280"/>
      <c r="BL125" s="318"/>
      <c r="BM125" s="669"/>
      <c r="BN125" s="626"/>
      <c r="BO125" s="280"/>
      <c r="BP125" s="319"/>
      <c r="BQ125" s="625"/>
      <c r="BR125" s="626"/>
      <c r="BS125" s="280"/>
      <c r="BT125" s="318"/>
      <c r="BU125" s="669">
        <v>90</v>
      </c>
      <c r="BV125" s="626"/>
      <c r="BW125" s="280">
        <v>54</v>
      </c>
      <c r="BX125" s="318">
        <v>3</v>
      </c>
      <c r="BY125" s="619">
        <f t="shared" si="15"/>
        <v>3</v>
      </c>
      <c r="BZ125" s="620"/>
      <c r="CA125" s="311"/>
      <c r="CB125" s="311"/>
      <c r="CC125" s="330"/>
      <c r="CD125" s="45"/>
      <c r="CE125" s="152"/>
      <c r="CF125" s="152"/>
      <c r="CG125" s="152"/>
      <c r="CH125" s="45"/>
      <c r="CI125" s="152"/>
      <c r="CJ125" s="152"/>
      <c r="CK125" s="150"/>
      <c r="CL125" s="145"/>
      <c r="CM125" s="144"/>
      <c r="CN125" s="145"/>
      <c r="CO125" s="53"/>
      <c r="CP125" s="54"/>
      <c r="CQ125" s="53"/>
      <c r="CR125" s="54"/>
      <c r="CS125" s="11"/>
      <c r="CT125" s="11"/>
      <c r="CU125" s="11"/>
      <c r="CV125" s="11"/>
    </row>
    <row r="126" spans="1:100" ht="19.5" customHeight="1" x14ac:dyDescent="0.35">
      <c r="A126" s="675" t="s">
        <v>335</v>
      </c>
      <c r="B126" s="676"/>
      <c r="C126" s="350" t="s">
        <v>35</v>
      </c>
      <c r="D126" s="288"/>
      <c r="E126" s="288"/>
      <c r="F126" s="288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82"/>
      <c r="AC126" s="701">
        <v>8</v>
      </c>
      <c r="AD126" s="673"/>
      <c r="AE126" s="672"/>
      <c r="AF126" s="673"/>
      <c r="AG126" s="623">
        <v>90</v>
      </c>
      <c r="AH126" s="624"/>
      <c r="AI126" s="677">
        <f t="shared" ref="AI126" si="16">SUM(AK126:AP126)</f>
        <v>54</v>
      </c>
      <c r="AJ126" s="678"/>
      <c r="AK126" s="623">
        <v>36</v>
      </c>
      <c r="AL126" s="624"/>
      <c r="AM126" s="623">
        <v>18</v>
      </c>
      <c r="AN126" s="624"/>
      <c r="AO126" s="623"/>
      <c r="AP126" s="624"/>
      <c r="AQ126" s="305"/>
      <c r="AR126" s="306"/>
      <c r="AS126" s="625"/>
      <c r="AT126" s="626"/>
      <c r="AU126" s="280"/>
      <c r="AV126" s="318"/>
      <c r="AW126" s="669"/>
      <c r="AX126" s="626"/>
      <c r="AY126" s="280"/>
      <c r="AZ126" s="318"/>
      <c r="BA126" s="669"/>
      <c r="BB126" s="626"/>
      <c r="BC126" s="280"/>
      <c r="BD126" s="318"/>
      <c r="BE126" s="669"/>
      <c r="BF126" s="626"/>
      <c r="BG126" s="280"/>
      <c r="BH126" s="318"/>
      <c r="BI126" s="669"/>
      <c r="BJ126" s="626"/>
      <c r="BK126" s="280"/>
      <c r="BL126" s="318"/>
      <c r="BM126" s="669"/>
      <c r="BN126" s="626"/>
      <c r="BO126" s="280"/>
      <c r="BP126" s="319"/>
      <c r="BQ126" s="625"/>
      <c r="BR126" s="626"/>
      <c r="BS126" s="280"/>
      <c r="BT126" s="318"/>
      <c r="BU126" s="669">
        <v>90</v>
      </c>
      <c r="BV126" s="626"/>
      <c r="BW126" s="280">
        <v>54</v>
      </c>
      <c r="BX126" s="318">
        <v>3</v>
      </c>
      <c r="BY126" s="619">
        <f t="shared" si="15"/>
        <v>3</v>
      </c>
      <c r="BZ126" s="620"/>
      <c r="CA126" s="311"/>
      <c r="CB126" s="311"/>
      <c r="CC126" s="330"/>
      <c r="CD126" s="152"/>
      <c r="CE126" s="152"/>
      <c r="CF126" s="152"/>
      <c r="CG126" s="152"/>
      <c r="CH126" s="152"/>
      <c r="CI126" s="152"/>
      <c r="CJ126" s="152"/>
      <c r="CK126" s="148"/>
      <c r="CL126" s="149"/>
      <c r="CM126" s="146"/>
      <c r="CN126" s="149"/>
      <c r="CO126" s="61"/>
      <c r="CP126" s="54"/>
      <c r="CQ126" s="61"/>
      <c r="CR126" s="62"/>
      <c r="CS126" s="11"/>
      <c r="CT126" s="11"/>
      <c r="CU126" s="11"/>
      <c r="CV126" s="11"/>
    </row>
    <row r="127" spans="1:100" ht="19.5" customHeight="1" x14ac:dyDescent="0.3">
      <c r="A127" s="675" t="s">
        <v>336</v>
      </c>
      <c r="B127" s="676"/>
      <c r="C127" s="611" t="s">
        <v>103</v>
      </c>
      <c r="D127" s="25"/>
      <c r="E127" s="289"/>
      <c r="F127" s="289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72"/>
      <c r="AC127" s="701"/>
      <c r="AD127" s="673"/>
      <c r="AE127" s="672">
        <v>5</v>
      </c>
      <c r="AF127" s="673"/>
      <c r="AG127" s="623">
        <f>ROUND(1.7*AI127,-1)</f>
        <v>90</v>
      </c>
      <c r="AH127" s="624"/>
      <c r="AI127" s="677">
        <f>SUM(AK127:AP127)</f>
        <v>52</v>
      </c>
      <c r="AJ127" s="678"/>
      <c r="AK127" s="623">
        <v>34</v>
      </c>
      <c r="AL127" s="624"/>
      <c r="AM127" s="623">
        <v>18</v>
      </c>
      <c r="AN127" s="624"/>
      <c r="AO127" s="623"/>
      <c r="AP127" s="624"/>
      <c r="AQ127" s="305"/>
      <c r="AR127" s="306"/>
      <c r="AS127" s="625"/>
      <c r="AT127" s="626"/>
      <c r="AU127" s="280"/>
      <c r="AV127" s="318"/>
      <c r="AW127" s="669"/>
      <c r="AX127" s="626"/>
      <c r="AY127" s="280"/>
      <c r="AZ127" s="318"/>
      <c r="BA127" s="669"/>
      <c r="BB127" s="626"/>
      <c r="BC127" s="280"/>
      <c r="BD127" s="318"/>
      <c r="BE127" s="669"/>
      <c r="BF127" s="626"/>
      <c r="BG127" s="280"/>
      <c r="BH127" s="318"/>
      <c r="BI127" s="669">
        <v>90</v>
      </c>
      <c r="BJ127" s="626"/>
      <c r="BK127" s="280">
        <v>52</v>
      </c>
      <c r="BL127" s="318">
        <v>3</v>
      </c>
      <c r="BM127" s="669"/>
      <c r="BN127" s="626"/>
      <c r="BO127" s="280"/>
      <c r="BP127" s="319"/>
      <c r="BQ127" s="625"/>
      <c r="BR127" s="626"/>
      <c r="BS127" s="280"/>
      <c r="BT127" s="318"/>
      <c r="BU127" s="669"/>
      <c r="BV127" s="626"/>
      <c r="BW127" s="280"/>
      <c r="BX127" s="318"/>
      <c r="BY127" s="619">
        <f t="shared" si="15"/>
        <v>3</v>
      </c>
      <c r="BZ127" s="620"/>
      <c r="CA127" s="311" t="s">
        <v>274</v>
      </c>
      <c r="CB127" s="311"/>
      <c r="CC127" s="330"/>
      <c r="CD127" s="152"/>
      <c r="CE127" s="152"/>
      <c r="CF127" s="152"/>
      <c r="CG127" s="152"/>
      <c r="CH127" s="152"/>
      <c r="CI127" s="152"/>
      <c r="CJ127" s="152"/>
      <c r="CK127" s="150"/>
      <c r="CL127" s="145"/>
      <c r="CM127" s="144"/>
      <c r="CN127" s="145"/>
      <c r="CO127" s="53"/>
      <c r="CP127" s="54"/>
      <c r="CQ127" s="53"/>
      <c r="CR127" s="54"/>
      <c r="CS127" s="11"/>
      <c r="CT127" s="11"/>
      <c r="CU127" s="11"/>
      <c r="CV127" s="11"/>
    </row>
    <row r="128" spans="1:100" ht="19.5" customHeight="1" x14ac:dyDescent="0.3">
      <c r="A128" s="675" t="s">
        <v>337</v>
      </c>
      <c r="B128" s="676"/>
      <c r="C128" s="612" t="s">
        <v>109</v>
      </c>
      <c r="D128" s="261"/>
      <c r="E128" s="288"/>
      <c r="F128" s="288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82"/>
      <c r="AC128" s="701"/>
      <c r="AD128" s="673"/>
      <c r="AE128" s="672">
        <v>7</v>
      </c>
      <c r="AF128" s="673"/>
      <c r="AG128" s="623">
        <f>ROUND(1.7*AI128,-1)</f>
        <v>90</v>
      </c>
      <c r="AH128" s="624"/>
      <c r="AI128" s="677">
        <f>SUM(AK128:AP128)</f>
        <v>52</v>
      </c>
      <c r="AJ128" s="678"/>
      <c r="AK128" s="623">
        <v>34</v>
      </c>
      <c r="AL128" s="624"/>
      <c r="AM128" s="623">
        <v>18</v>
      </c>
      <c r="AN128" s="624"/>
      <c r="AO128" s="623"/>
      <c r="AP128" s="624"/>
      <c r="AQ128" s="305"/>
      <c r="AR128" s="306"/>
      <c r="AS128" s="625"/>
      <c r="AT128" s="626"/>
      <c r="AU128" s="280"/>
      <c r="AV128" s="318"/>
      <c r="AW128" s="669"/>
      <c r="AX128" s="626"/>
      <c r="AY128" s="280"/>
      <c r="AZ128" s="318"/>
      <c r="BA128" s="669"/>
      <c r="BB128" s="626"/>
      <c r="BC128" s="280"/>
      <c r="BD128" s="318"/>
      <c r="BE128" s="669"/>
      <c r="BF128" s="626"/>
      <c r="BG128" s="280"/>
      <c r="BH128" s="318"/>
      <c r="BI128" s="669"/>
      <c r="BJ128" s="626"/>
      <c r="BK128" s="280"/>
      <c r="BL128" s="318"/>
      <c r="BM128" s="669"/>
      <c r="BN128" s="626"/>
      <c r="BO128" s="280"/>
      <c r="BP128" s="319"/>
      <c r="BQ128" s="625">
        <v>90</v>
      </c>
      <c r="BR128" s="626"/>
      <c r="BS128" s="280">
        <v>52</v>
      </c>
      <c r="BT128" s="318">
        <v>3</v>
      </c>
      <c r="BU128" s="669"/>
      <c r="BV128" s="626"/>
      <c r="BW128" s="280"/>
      <c r="BX128" s="318"/>
      <c r="BY128" s="619">
        <f t="shared" si="15"/>
        <v>3</v>
      </c>
      <c r="BZ128" s="620"/>
      <c r="CA128" s="311" t="s">
        <v>276</v>
      </c>
      <c r="CB128" s="311"/>
      <c r="CC128" s="330"/>
      <c r="CD128" s="152"/>
      <c r="CE128" s="152"/>
      <c r="CF128" s="152"/>
      <c r="CG128" s="152"/>
      <c r="CH128" s="152"/>
      <c r="CI128" s="152"/>
      <c r="CJ128" s="152"/>
      <c r="CK128" s="150"/>
      <c r="CL128" s="145"/>
      <c r="CM128" s="144"/>
      <c r="CN128" s="145"/>
      <c r="CO128" s="53"/>
      <c r="CP128" s="54"/>
      <c r="CQ128" s="53"/>
      <c r="CR128" s="54"/>
      <c r="CS128" s="11"/>
      <c r="CT128" s="11"/>
      <c r="CU128" s="11"/>
      <c r="CV128" s="11"/>
    </row>
    <row r="129" spans="1:101" s="11" customFormat="1" ht="19.5" customHeight="1" x14ac:dyDescent="0.3">
      <c r="A129" s="675" t="s">
        <v>338</v>
      </c>
      <c r="B129" s="676"/>
      <c r="C129" s="611" t="s">
        <v>36</v>
      </c>
      <c r="D129" s="25"/>
      <c r="E129" s="289"/>
      <c r="F129" s="289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72"/>
      <c r="AC129" s="845">
        <v>3</v>
      </c>
      <c r="AD129" s="845"/>
      <c r="AE129" s="673"/>
      <c r="AF129" s="845"/>
      <c r="AG129" s="623">
        <v>136</v>
      </c>
      <c r="AH129" s="624"/>
      <c r="AI129" s="677">
        <f>SUM(AK129:AP129)</f>
        <v>68</v>
      </c>
      <c r="AJ129" s="678"/>
      <c r="AK129" s="623">
        <v>34</v>
      </c>
      <c r="AL129" s="624"/>
      <c r="AM129" s="623">
        <v>34</v>
      </c>
      <c r="AN129" s="624"/>
      <c r="AO129" s="623"/>
      <c r="AP129" s="624"/>
      <c r="AQ129" s="305"/>
      <c r="AR129" s="306"/>
      <c r="AS129" s="625"/>
      <c r="AT129" s="626"/>
      <c r="AU129" s="280"/>
      <c r="AV129" s="318"/>
      <c r="AW129" s="669"/>
      <c r="AX129" s="626"/>
      <c r="AY129" s="280"/>
      <c r="AZ129" s="318"/>
      <c r="BA129" s="669">
        <v>136</v>
      </c>
      <c r="BB129" s="626"/>
      <c r="BC129" s="280">
        <v>68</v>
      </c>
      <c r="BD129" s="318">
        <v>3</v>
      </c>
      <c r="BE129" s="669"/>
      <c r="BF129" s="626"/>
      <c r="BG129" s="280"/>
      <c r="BH129" s="318"/>
      <c r="BI129" s="669"/>
      <c r="BJ129" s="626"/>
      <c r="BK129" s="280"/>
      <c r="BL129" s="318"/>
      <c r="BM129" s="669"/>
      <c r="BN129" s="626"/>
      <c r="BO129" s="280"/>
      <c r="BP129" s="319"/>
      <c r="BQ129" s="625"/>
      <c r="BR129" s="626"/>
      <c r="BS129" s="280"/>
      <c r="BT129" s="318"/>
      <c r="BU129" s="669"/>
      <c r="BV129" s="626"/>
      <c r="BW129" s="280"/>
      <c r="BX129" s="318"/>
      <c r="BY129" s="619">
        <f t="shared" si="15"/>
        <v>3</v>
      </c>
      <c r="BZ129" s="620"/>
      <c r="CA129" s="311" t="s">
        <v>277</v>
      </c>
      <c r="CB129" s="311"/>
      <c r="CC129" s="330"/>
      <c r="CD129" s="76"/>
      <c r="CE129" s="10"/>
      <c r="CF129" s="10"/>
      <c r="CG129" s="10"/>
      <c r="CH129" s="10"/>
      <c r="CI129" s="152"/>
      <c r="CJ129" s="152"/>
      <c r="CK129" s="150"/>
      <c r="CL129" s="145"/>
      <c r="CM129" s="144"/>
      <c r="CN129" s="145"/>
      <c r="CO129" s="53"/>
      <c r="CP129" s="54"/>
      <c r="CQ129" s="53"/>
      <c r="CR129" s="54"/>
    </row>
    <row r="130" spans="1:101" ht="19.5" customHeight="1" x14ac:dyDescent="0.3">
      <c r="A130" s="724" t="s">
        <v>339</v>
      </c>
      <c r="B130" s="725"/>
      <c r="C130" s="612" t="s">
        <v>378</v>
      </c>
      <c r="D130" s="401"/>
      <c r="E130" s="289"/>
      <c r="F130" s="289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80"/>
      <c r="AA130" s="280"/>
      <c r="AB130" s="27"/>
      <c r="AC130" s="375"/>
      <c r="AD130" s="272"/>
      <c r="AE130" s="25"/>
      <c r="AF130" s="272"/>
      <c r="AG130" s="376"/>
      <c r="AH130" s="376"/>
      <c r="AI130" s="377"/>
      <c r="AJ130" s="378"/>
      <c r="AK130" s="376"/>
      <c r="AL130" s="378"/>
      <c r="AM130" s="376"/>
      <c r="AN130" s="378"/>
      <c r="AO130" s="376"/>
      <c r="AP130" s="378"/>
      <c r="AQ130" s="376"/>
      <c r="AR130" s="378"/>
      <c r="AS130" s="625"/>
      <c r="AT130" s="626"/>
      <c r="AU130" s="280"/>
      <c r="AV130" s="318"/>
      <c r="AW130" s="669"/>
      <c r="AX130" s="626"/>
      <c r="AY130" s="280"/>
      <c r="AZ130" s="318"/>
      <c r="BA130" s="669"/>
      <c r="BB130" s="626"/>
      <c r="BC130" s="280"/>
      <c r="BD130" s="318"/>
      <c r="BE130" s="669"/>
      <c r="BF130" s="626"/>
      <c r="BG130" s="280"/>
      <c r="BH130" s="318"/>
      <c r="BI130" s="669"/>
      <c r="BJ130" s="626"/>
      <c r="BK130" s="280"/>
      <c r="BL130" s="318"/>
      <c r="BM130" s="669"/>
      <c r="BN130" s="626"/>
      <c r="BO130" s="280"/>
      <c r="BP130" s="319"/>
      <c r="BQ130" s="625"/>
      <c r="BR130" s="626"/>
      <c r="BS130" s="280"/>
      <c r="BT130" s="318"/>
      <c r="BU130" s="669"/>
      <c r="BV130" s="626"/>
      <c r="BW130" s="280"/>
      <c r="BX130" s="318"/>
      <c r="BY130" s="336"/>
      <c r="BZ130" s="337"/>
      <c r="CA130" s="277"/>
      <c r="CB130" s="277"/>
      <c r="CC130" s="278"/>
      <c r="CD130" s="65"/>
      <c r="CE130" s="152"/>
      <c r="CF130" s="152"/>
      <c r="CG130" s="152"/>
      <c r="CH130" s="65"/>
      <c r="CI130" s="152"/>
      <c r="CJ130" s="152"/>
      <c r="CK130" s="64"/>
      <c r="CL130" s="15"/>
      <c r="CM130" s="15"/>
      <c r="CN130" s="15"/>
      <c r="CO130" s="15"/>
      <c r="CP130" s="15"/>
      <c r="CQ130" s="15"/>
      <c r="CR130" s="16"/>
      <c r="CS130" s="11"/>
      <c r="CT130" s="11"/>
      <c r="CU130" s="11"/>
      <c r="CV130" s="11"/>
    </row>
    <row r="131" spans="1:101" ht="19.5" customHeight="1" x14ac:dyDescent="0.3">
      <c r="A131" s="693" t="s">
        <v>432</v>
      </c>
      <c r="B131" s="694"/>
      <c r="C131" s="473" t="s">
        <v>436</v>
      </c>
      <c r="D131" s="451"/>
      <c r="E131" s="452"/>
      <c r="F131" s="452"/>
      <c r="G131" s="448"/>
      <c r="H131" s="448"/>
      <c r="I131" s="448"/>
      <c r="J131" s="448"/>
      <c r="K131" s="448"/>
      <c r="L131" s="448"/>
      <c r="M131" s="448"/>
      <c r="N131" s="448"/>
      <c r="O131" s="448"/>
      <c r="P131" s="448"/>
      <c r="Q131" s="448"/>
      <c r="R131" s="448"/>
      <c r="S131" s="448"/>
      <c r="T131" s="448"/>
      <c r="U131" s="448"/>
      <c r="V131" s="448"/>
      <c r="W131" s="448"/>
      <c r="X131" s="448"/>
      <c r="Y131" s="448"/>
      <c r="Z131" s="527"/>
      <c r="AA131" s="527"/>
      <c r="AB131" s="528"/>
      <c r="AC131" s="529"/>
      <c r="AD131" s="530"/>
      <c r="AE131" s="679">
        <v>4</v>
      </c>
      <c r="AF131" s="680"/>
      <c r="AG131" s="627">
        <v>90</v>
      </c>
      <c r="AH131" s="628"/>
      <c r="AI131" s="621">
        <f>SUM(AK131:AP131)</f>
        <v>50</v>
      </c>
      <c r="AJ131" s="622"/>
      <c r="AK131" s="627">
        <v>34</v>
      </c>
      <c r="AL131" s="628"/>
      <c r="AM131" s="713"/>
      <c r="AN131" s="628"/>
      <c r="AO131" s="713">
        <v>16</v>
      </c>
      <c r="AP131" s="628"/>
      <c r="AQ131" s="512"/>
      <c r="AR131" s="513"/>
      <c r="AS131" s="811"/>
      <c r="AT131" s="684"/>
      <c r="AU131" s="469"/>
      <c r="AV131" s="470"/>
      <c r="AW131" s="683"/>
      <c r="AX131" s="684"/>
      <c r="AY131" s="469"/>
      <c r="AZ131" s="470"/>
      <c r="BA131" s="683"/>
      <c r="BB131" s="684"/>
      <c r="BC131" s="469"/>
      <c r="BD131" s="470"/>
      <c r="BE131" s="683">
        <v>90</v>
      </c>
      <c r="BF131" s="684"/>
      <c r="BG131" s="469">
        <v>50</v>
      </c>
      <c r="BH131" s="470">
        <v>3</v>
      </c>
      <c r="BI131" s="683"/>
      <c r="BJ131" s="684"/>
      <c r="BK131" s="469"/>
      <c r="BL131" s="470"/>
      <c r="BM131" s="683"/>
      <c r="BN131" s="684"/>
      <c r="BO131" s="469"/>
      <c r="BP131" s="471"/>
      <c r="BQ131" s="811"/>
      <c r="BR131" s="684"/>
      <c r="BS131" s="469"/>
      <c r="BT131" s="470"/>
      <c r="BU131" s="683"/>
      <c r="BV131" s="684"/>
      <c r="BW131" s="469"/>
      <c r="BX131" s="470"/>
      <c r="BY131" s="800">
        <f t="shared" ref="BY131" si="17">SUM(AV131,AZ131,BD131,BH131,BL131,BP131,BT131,BX131)</f>
        <v>3</v>
      </c>
      <c r="BZ131" s="801"/>
      <c r="CA131" s="501" t="s">
        <v>278</v>
      </c>
      <c r="CB131" s="501"/>
      <c r="CC131" s="514"/>
      <c r="CD131" s="152"/>
      <c r="CE131" s="152"/>
      <c r="CF131" s="152"/>
      <c r="CG131" s="152"/>
      <c r="CH131" s="152"/>
      <c r="CI131" s="152"/>
      <c r="CJ131" s="152"/>
      <c r="CK131" s="150"/>
      <c r="CL131" s="145"/>
      <c r="CM131" s="144"/>
      <c r="CN131" s="145"/>
      <c r="CO131" s="53"/>
      <c r="CP131" s="54"/>
      <c r="CQ131" s="53"/>
      <c r="CR131" s="54"/>
      <c r="CS131" s="11"/>
      <c r="CT131" s="11"/>
      <c r="CU131" s="11"/>
      <c r="CV131" s="11"/>
    </row>
    <row r="132" spans="1:101" ht="19.5" customHeight="1" x14ac:dyDescent="0.3">
      <c r="A132" s="444"/>
      <c r="B132" s="445"/>
      <c r="C132" s="491" t="s">
        <v>437</v>
      </c>
      <c r="D132" s="449"/>
      <c r="E132" s="509"/>
      <c r="F132" s="509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524"/>
      <c r="AA132" s="524"/>
      <c r="AB132" s="525"/>
      <c r="AC132" s="526"/>
      <c r="AD132" s="507"/>
      <c r="AE132" s="515"/>
      <c r="AF132" s="460"/>
      <c r="AG132" s="478"/>
      <c r="AH132" s="479"/>
      <c r="AI132" s="519"/>
      <c r="AJ132" s="516"/>
      <c r="AK132" s="478"/>
      <c r="AL132" s="479"/>
      <c r="AM132" s="480"/>
      <c r="AN132" s="479"/>
      <c r="AO132" s="480"/>
      <c r="AP132" s="479"/>
      <c r="AQ132" s="478"/>
      <c r="AR132" s="479"/>
      <c r="AS132" s="455"/>
      <c r="AT132" s="477"/>
      <c r="AU132" s="455"/>
      <c r="AV132" s="456"/>
      <c r="AW132" s="476"/>
      <c r="AX132" s="477"/>
      <c r="AY132" s="455"/>
      <c r="AZ132" s="456"/>
      <c r="BA132" s="476"/>
      <c r="BB132" s="477"/>
      <c r="BC132" s="455"/>
      <c r="BD132" s="456"/>
      <c r="BE132" s="476"/>
      <c r="BF132" s="477"/>
      <c r="BG132" s="455"/>
      <c r="BH132" s="456"/>
      <c r="BI132" s="476"/>
      <c r="BJ132" s="477"/>
      <c r="BK132" s="455"/>
      <c r="BL132" s="456"/>
      <c r="BM132" s="476"/>
      <c r="BN132" s="477"/>
      <c r="BO132" s="455"/>
      <c r="BP132" s="458"/>
      <c r="BQ132" s="455"/>
      <c r="BR132" s="477"/>
      <c r="BS132" s="455"/>
      <c r="BT132" s="456"/>
      <c r="BU132" s="476"/>
      <c r="BV132" s="477"/>
      <c r="BW132" s="455"/>
      <c r="BX132" s="456"/>
      <c r="BY132" s="474"/>
      <c r="BZ132" s="475"/>
      <c r="CA132" s="517"/>
      <c r="CB132" s="517"/>
      <c r="CC132" s="518"/>
      <c r="CD132" s="152"/>
      <c r="CE132" s="152"/>
      <c r="CF132" s="152"/>
      <c r="CG132" s="152"/>
      <c r="CH132" s="152"/>
      <c r="CI132" s="152"/>
      <c r="CJ132" s="152"/>
      <c r="CK132" s="150"/>
      <c r="CL132" s="145"/>
      <c r="CM132" s="144"/>
      <c r="CN132" s="145"/>
      <c r="CO132" s="53"/>
      <c r="CP132" s="54"/>
      <c r="CQ132" s="53"/>
      <c r="CR132" s="54"/>
      <c r="CS132" s="11"/>
      <c r="CT132" s="11"/>
      <c r="CU132" s="11"/>
      <c r="CV132" s="11"/>
    </row>
    <row r="133" spans="1:101" ht="19.5" customHeight="1" x14ac:dyDescent="0.3">
      <c r="A133" s="675" t="s">
        <v>433</v>
      </c>
      <c r="B133" s="676"/>
      <c r="C133" s="243" t="s">
        <v>389</v>
      </c>
      <c r="D133" s="288"/>
      <c r="E133" s="289"/>
      <c r="F133" s="289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61"/>
      <c r="U133" s="261"/>
      <c r="V133" s="261"/>
      <c r="W133" s="353">
        <v>2</v>
      </c>
      <c r="X133" s="261"/>
      <c r="Y133" s="25"/>
      <c r="Z133" s="351"/>
      <c r="AA133" s="351"/>
      <c r="AB133" s="352"/>
      <c r="AC133" s="379"/>
      <c r="AD133" s="380"/>
      <c r="AE133" s="381">
        <v>7</v>
      </c>
      <c r="AF133" s="382">
        <v>8</v>
      </c>
      <c r="AG133" s="623">
        <v>280</v>
      </c>
      <c r="AH133" s="624"/>
      <c r="AI133" s="677">
        <v>172</v>
      </c>
      <c r="AJ133" s="678"/>
      <c r="AK133" s="304"/>
      <c r="AL133" s="306"/>
      <c r="AM133" s="304"/>
      <c r="AN133" s="306"/>
      <c r="AO133" s="670">
        <v>172</v>
      </c>
      <c r="AP133" s="624"/>
      <c r="AQ133" s="305"/>
      <c r="AR133" s="306"/>
      <c r="AS133" s="625"/>
      <c r="AT133" s="626"/>
      <c r="AU133" s="280"/>
      <c r="AV133" s="318"/>
      <c r="AW133" s="669"/>
      <c r="AX133" s="626"/>
      <c r="AY133" s="280"/>
      <c r="AZ133" s="318"/>
      <c r="BA133" s="669"/>
      <c r="BB133" s="626"/>
      <c r="BC133" s="280"/>
      <c r="BD133" s="318"/>
      <c r="BE133" s="669"/>
      <c r="BF133" s="626"/>
      <c r="BG133" s="280"/>
      <c r="BH133" s="318"/>
      <c r="BI133" s="669">
        <v>50</v>
      </c>
      <c r="BJ133" s="626"/>
      <c r="BK133" s="280">
        <v>34</v>
      </c>
      <c r="BL133" s="318"/>
      <c r="BM133" s="669">
        <v>50</v>
      </c>
      <c r="BN133" s="626"/>
      <c r="BO133" s="280">
        <v>34</v>
      </c>
      <c r="BP133" s="319"/>
      <c r="BQ133" s="625">
        <v>90</v>
      </c>
      <c r="BR133" s="626"/>
      <c r="BS133" s="280">
        <v>68</v>
      </c>
      <c r="BT133" s="318">
        <v>3</v>
      </c>
      <c r="BU133" s="669">
        <v>90</v>
      </c>
      <c r="BV133" s="626"/>
      <c r="BW133" s="280">
        <v>36</v>
      </c>
      <c r="BX133" s="318">
        <v>3</v>
      </c>
      <c r="BY133" s="619">
        <f t="shared" ref="BY133:BY134" si="18">SUM(AV133,AZ133,BD133,BH133,BL133,BP133,BT133,BX133)</f>
        <v>6</v>
      </c>
      <c r="BZ133" s="620"/>
      <c r="CA133" s="277" t="s">
        <v>279</v>
      </c>
      <c r="CB133" s="277"/>
      <c r="CC133" s="278"/>
      <c r="CD133" s="152"/>
      <c r="CE133" s="152"/>
      <c r="CF133" s="152"/>
      <c r="CG133" s="152"/>
      <c r="CH133" s="152"/>
      <c r="CI133" s="152"/>
      <c r="CJ133" s="152"/>
      <c r="CK133" s="150"/>
      <c r="CL133" s="145"/>
      <c r="CM133" s="144"/>
      <c r="CN133" s="145"/>
      <c r="CO133" s="53"/>
      <c r="CP133" s="54"/>
      <c r="CQ133" s="53"/>
      <c r="CR133" s="54"/>
      <c r="CS133" s="11"/>
      <c r="CT133" s="11"/>
      <c r="CU133" s="11"/>
      <c r="CV133" s="11"/>
    </row>
    <row r="134" spans="1:101" ht="19.5" customHeight="1" thickBot="1" x14ac:dyDescent="0.35">
      <c r="A134" s="843" t="s">
        <v>434</v>
      </c>
      <c r="B134" s="844"/>
      <c r="C134" s="613" t="s">
        <v>97</v>
      </c>
      <c r="D134" s="343"/>
      <c r="E134" s="344"/>
      <c r="F134" s="344"/>
      <c r="G134" s="345"/>
      <c r="H134" s="345"/>
      <c r="I134" s="345"/>
      <c r="J134" s="345"/>
      <c r="K134" s="345"/>
      <c r="L134" s="345"/>
      <c r="M134" s="345"/>
      <c r="N134" s="345"/>
      <c r="O134" s="345"/>
      <c r="P134" s="345"/>
      <c r="Q134" s="345"/>
      <c r="R134" s="345"/>
      <c r="S134" s="345"/>
      <c r="T134" s="345"/>
      <c r="U134" s="345"/>
      <c r="V134" s="345"/>
      <c r="W134" s="345"/>
      <c r="X134" s="345"/>
      <c r="Y134" s="354"/>
      <c r="Z134" s="354"/>
      <c r="AA134" s="355">
        <v>3</v>
      </c>
      <c r="AB134" s="356"/>
      <c r="AC134" s="667"/>
      <c r="AD134" s="674"/>
      <c r="AE134" s="667">
        <v>8</v>
      </c>
      <c r="AF134" s="674"/>
      <c r="AG134" s="658">
        <f>ROUND(1.7*AI134,-1)+30</f>
        <v>90</v>
      </c>
      <c r="AH134" s="659"/>
      <c r="AI134" s="838">
        <f>SUM(AK134:AP134)</f>
        <v>36</v>
      </c>
      <c r="AJ134" s="839"/>
      <c r="AK134" s="712">
        <v>26</v>
      </c>
      <c r="AL134" s="659"/>
      <c r="AM134" s="712"/>
      <c r="AN134" s="659"/>
      <c r="AO134" s="712">
        <v>10</v>
      </c>
      <c r="AP134" s="659"/>
      <c r="AQ134" s="383"/>
      <c r="AR134" s="384"/>
      <c r="AS134" s="697"/>
      <c r="AT134" s="698"/>
      <c r="AU134" s="339"/>
      <c r="AV134" s="340"/>
      <c r="AW134" s="699"/>
      <c r="AX134" s="698"/>
      <c r="AY134" s="339"/>
      <c r="AZ134" s="340"/>
      <c r="BA134" s="699"/>
      <c r="BB134" s="698"/>
      <c r="BC134" s="339"/>
      <c r="BD134" s="340"/>
      <c r="BE134" s="699"/>
      <c r="BF134" s="698"/>
      <c r="BG134" s="339"/>
      <c r="BH134" s="340"/>
      <c r="BI134" s="699"/>
      <c r="BJ134" s="698"/>
      <c r="BK134" s="339"/>
      <c r="BL134" s="340"/>
      <c r="BM134" s="699"/>
      <c r="BN134" s="698"/>
      <c r="BO134" s="339"/>
      <c r="BP134" s="341"/>
      <c r="BQ134" s="697"/>
      <c r="BR134" s="698"/>
      <c r="BS134" s="339"/>
      <c r="BT134" s="340"/>
      <c r="BU134" s="699">
        <f>AG134</f>
        <v>90</v>
      </c>
      <c r="BV134" s="698"/>
      <c r="BW134" s="339">
        <v>36</v>
      </c>
      <c r="BX134" s="340">
        <v>3</v>
      </c>
      <c r="BY134" s="754">
        <f t="shared" si="18"/>
        <v>3</v>
      </c>
      <c r="BZ134" s="755"/>
      <c r="CA134" s="385" t="s">
        <v>280</v>
      </c>
      <c r="CB134" s="385"/>
      <c r="CC134" s="386"/>
      <c r="CD134" s="45"/>
      <c r="CE134" s="152"/>
      <c r="CF134" s="152"/>
      <c r="CG134" s="152"/>
      <c r="CH134" s="152"/>
      <c r="CI134" s="152"/>
      <c r="CJ134" s="152"/>
      <c r="CK134" s="150"/>
      <c r="CL134" s="145"/>
      <c r="CM134" s="144"/>
      <c r="CN134" s="145"/>
      <c r="CO134" s="53"/>
      <c r="CP134" s="54"/>
      <c r="CQ134" s="53"/>
      <c r="CR134" s="54"/>
      <c r="CS134" s="11"/>
      <c r="CT134" s="11"/>
      <c r="CU134" s="11"/>
      <c r="CV134" s="11"/>
    </row>
    <row r="135" spans="1:101" ht="19.5" customHeight="1" thickTop="1" x14ac:dyDescent="0.3">
      <c r="A135" s="708" t="s">
        <v>96</v>
      </c>
      <c r="B135" s="709"/>
      <c r="C135" s="163"/>
      <c r="D135" s="160"/>
      <c r="E135" s="160"/>
      <c r="F135" s="160"/>
      <c r="G135" s="71" t="s">
        <v>212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64"/>
      <c r="AD135" s="15"/>
      <c r="AE135" s="15"/>
      <c r="AF135" s="16"/>
      <c r="AG135" s="707"/>
      <c r="AH135" s="707"/>
      <c r="AI135" s="707"/>
      <c r="AJ135" s="707"/>
      <c r="AK135" s="179"/>
      <c r="AL135" s="179"/>
      <c r="AM135" s="179"/>
      <c r="AN135" s="179"/>
      <c r="AO135" s="707"/>
      <c r="AP135" s="707"/>
      <c r="AQ135" s="179"/>
      <c r="AR135" s="180"/>
      <c r="AS135" s="175"/>
      <c r="AT135" s="175"/>
      <c r="AU135" s="175"/>
      <c r="AV135" s="175"/>
      <c r="AW135" s="175"/>
      <c r="AX135" s="175"/>
      <c r="AY135" s="175"/>
      <c r="AZ135" s="175"/>
      <c r="BA135" s="175"/>
      <c r="BB135" s="175"/>
      <c r="BC135" s="175"/>
      <c r="BD135" s="175"/>
      <c r="BE135" s="175"/>
      <c r="BF135" s="175"/>
      <c r="BG135" s="175"/>
      <c r="BH135" s="175"/>
      <c r="BI135" s="175"/>
      <c r="BJ135" s="175"/>
      <c r="BK135" s="175"/>
      <c r="BL135" s="175"/>
      <c r="BM135" s="175"/>
      <c r="BN135" s="175"/>
      <c r="BO135" s="175"/>
      <c r="BP135" s="175"/>
      <c r="BQ135" s="175"/>
      <c r="BR135" s="175"/>
      <c r="BS135" s="175"/>
      <c r="BT135" s="175"/>
      <c r="BU135" s="175"/>
      <c r="BV135" s="175"/>
      <c r="BW135" s="175"/>
      <c r="BX135" s="175"/>
      <c r="BY135" s="217"/>
      <c r="BZ135" s="220"/>
      <c r="CA135" s="77"/>
      <c r="CB135" s="72"/>
      <c r="CC135" s="232"/>
      <c r="CD135" s="152"/>
      <c r="CE135" s="152"/>
      <c r="CF135" s="152"/>
      <c r="CG135" s="152"/>
      <c r="CH135" s="152"/>
      <c r="CI135" s="152"/>
      <c r="CJ135" s="152"/>
      <c r="CK135" s="78"/>
      <c r="CL135" s="14"/>
      <c r="CM135" s="14"/>
      <c r="CN135" s="14"/>
      <c r="CO135" s="14"/>
      <c r="CP135" s="14"/>
      <c r="CQ135" s="14"/>
      <c r="CR135" s="13"/>
      <c r="CS135" s="11"/>
      <c r="CT135" s="11"/>
      <c r="CU135" s="11"/>
      <c r="CV135" s="11"/>
    </row>
    <row r="136" spans="1:101" ht="19.5" customHeight="1" x14ac:dyDescent="0.35">
      <c r="A136" s="635" t="s">
        <v>21</v>
      </c>
      <c r="B136" s="636"/>
      <c r="C136" s="388" t="s">
        <v>193</v>
      </c>
      <c r="D136" s="251"/>
      <c r="E136" s="251"/>
      <c r="F136" s="251"/>
      <c r="G136" s="389"/>
      <c r="H136" s="389"/>
      <c r="I136" s="389"/>
      <c r="J136" s="389"/>
      <c r="K136" s="389"/>
      <c r="L136" s="389"/>
      <c r="M136" s="389"/>
      <c r="N136" s="389"/>
      <c r="O136" s="389"/>
      <c r="P136" s="389"/>
      <c r="Q136" s="389"/>
      <c r="R136" s="389"/>
      <c r="S136" s="389"/>
      <c r="T136" s="389"/>
      <c r="U136" s="389"/>
      <c r="V136" s="389"/>
      <c r="W136" s="389"/>
      <c r="X136" s="389"/>
      <c r="Y136" s="389"/>
      <c r="Z136" s="389"/>
      <c r="AA136" s="389"/>
      <c r="AB136" s="389"/>
      <c r="AC136" s="637"/>
      <c r="AD136" s="638"/>
      <c r="AE136" s="637"/>
      <c r="AF136" s="638"/>
      <c r="AG136" s="639"/>
      <c r="AH136" s="640"/>
      <c r="AI136" s="641" t="s">
        <v>194</v>
      </c>
      <c r="AJ136" s="640"/>
      <c r="AK136" s="641" t="s">
        <v>194</v>
      </c>
      <c r="AL136" s="640"/>
      <c r="AM136" s="641"/>
      <c r="AN136" s="640"/>
      <c r="AO136" s="641"/>
      <c r="AP136" s="640"/>
      <c r="AQ136" s="358"/>
      <c r="AR136" s="390"/>
      <c r="AS136" s="642"/>
      <c r="AT136" s="643"/>
      <c r="AU136" s="292" t="s">
        <v>194</v>
      </c>
      <c r="AV136" s="293"/>
      <c r="AW136" s="872"/>
      <c r="AX136" s="643"/>
      <c r="AY136" s="292"/>
      <c r="AZ136" s="293"/>
      <c r="BA136" s="872"/>
      <c r="BB136" s="643"/>
      <c r="BC136" s="292"/>
      <c r="BD136" s="293"/>
      <c r="BE136" s="872"/>
      <c r="BF136" s="643"/>
      <c r="BG136" s="292"/>
      <c r="BH136" s="293"/>
      <c r="BI136" s="872"/>
      <c r="BJ136" s="643"/>
      <c r="BK136" s="292"/>
      <c r="BL136" s="293"/>
      <c r="BM136" s="872"/>
      <c r="BN136" s="643"/>
      <c r="BO136" s="292"/>
      <c r="BP136" s="294"/>
      <c r="BQ136" s="642"/>
      <c r="BR136" s="643"/>
      <c r="BS136" s="292"/>
      <c r="BT136" s="293"/>
      <c r="BU136" s="872"/>
      <c r="BV136" s="643"/>
      <c r="BW136" s="292"/>
      <c r="BX136" s="293"/>
      <c r="BY136" s="644"/>
      <c r="BZ136" s="645"/>
      <c r="CA136" s="391"/>
      <c r="CB136" s="364"/>
      <c r="CC136" s="365"/>
      <c r="CD136" s="8"/>
      <c r="CE136" s="8"/>
      <c r="CF136" s="8"/>
    </row>
    <row r="137" spans="1:101" ht="19.5" customHeight="1" x14ac:dyDescent="0.35">
      <c r="A137" s="783" t="s">
        <v>22</v>
      </c>
      <c r="B137" s="784"/>
      <c r="C137" s="392" t="s">
        <v>158</v>
      </c>
      <c r="D137" s="344"/>
      <c r="E137" s="344"/>
      <c r="F137" s="344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5"/>
      <c r="AC137" s="667"/>
      <c r="AD137" s="674"/>
      <c r="AE137" s="667"/>
      <c r="AF137" s="674"/>
      <c r="AG137" s="658"/>
      <c r="AH137" s="659"/>
      <c r="AI137" s="712" t="s">
        <v>370</v>
      </c>
      <c r="AJ137" s="659"/>
      <c r="AK137" s="354"/>
      <c r="AL137" s="354"/>
      <c r="AM137" s="712" t="s">
        <v>370</v>
      </c>
      <c r="AN137" s="659"/>
      <c r="AO137" s="712"/>
      <c r="AP137" s="659"/>
      <c r="AQ137" s="383"/>
      <c r="AR137" s="384"/>
      <c r="AS137" s="697"/>
      <c r="AT137" s="698"/>
      <c r="AU137" s="339"/>
      <c r="AV137" s="340"/>
      <c r="AW137" s="699"/>
      <c r="AX137" s="698"/>
      <c r="AY137" s="339"/>
      <c r="AZ137" s="340"/>
      <c r="BA137" s="699"/>
      <c r="BB137" s="698"/>
      <c r="BC137" s="339"/>
      <c r="BD137" s="340"/>
      <c r="BE137" s="699"/>
      <c r="BF137" s="698"/>
      <c r="BG137" s="339"/>
      <c r="BH137" s="340"/>
      <c r="BI137" s="699"/>
      <c r="BJ137" s="698"/>
      <c r="BK137" s="339" t="s">
        <v>380</v>
      </c>
      <c r="BL137" s="340"/>
      <c r="BM137" s="699"/>
      <c r="BN137" s="698"/>
      <c r="BO137" s="339" t="s">
        <v>380</v>
      </c>
      <c r="BP137" s="341"/>
      <c r="BQ137" s="697"/>
      <c r="BR137" s="698"/>
      <c r="BS137" s="339"/>
      <c r="BT137" s="340"/>
      <c r="BU137" s="699"/>
      <c r="BV137" s="698"/>
      <c r="BW137" s="339"/>
      <c r="BX137" s="340"/>
      <c r="BY137" s="754"/>
      <c r="BZ137" s="755"/>
      <c r="CA137" s="393"/>
      <c r="CB137" s="394"/>
      <c r="CC137" s="395"/>
      <c r="CD137" s="152"/>
      <c r="CE137" s="152"/>
      <c r="CF137" s="152"/>
      <c r="CG137" s="152"/>
      <c r="CH137" s="152"/>
      <c r="CI137" s="152"/>
      <c r="CJ137" s="152"/>
      <c r="CK137" s="11"/>
    </row>
    <row r="138" spans="1:101" ht="19.5" customHeight="1" x14ac:dyDescent="0.3">
      <c r="A138" s="841" t="s">
        <v>163</v>
      </c>
      <c r="B138" s="842"/>
      <c r="C138" s="164"/>
      <c r="D138" s="161"/>
      <c r="E138" s="161"/>
      <c r="F138" s="164" t="s">
        <v>213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23"/>
      <c r="AC138" s="5"/>
      <c r="AD138" s="5"/>
      <c r="AE138" s="5"/>
      <c r="AF138" s="5"/>
      <c r="AG138" s="796"/>
      <c r="AH138" s="796"/>
      <c r="AI138" s="796"/>
      <c r="AJ138" s="796"/>
      <c r="AK138" s="178"/>
      <c r="AL138" s="178"/>
      <c r="AM138" s="178"/>
      <c r="AN138" s="178"/>
      <c r="AO138" s="796"/>
      <c r="AP138" s="796"/>
      <c r="AQ138" s="178"/>
      <c r="AR138" s="173"/>
      <c r="AS138" s="177"/>
      <c r="AT138" s="177"/>
      <c r="AU138" s="177"/>
      <c r="AV138" s="177"/>
      <c r="AW138" s="177"/>
      <c r="AX138" s="177"/>
      <c r="AY138" s="177"/>
      <c r="AZ138" s="177"/>
      <c r="BA138" s="177"/>
      <c r="BB138" s="177"/>
      <c r="BC138" s="177"/>
      <c r="BD138" s="177"/>
      <c r="BE138" s="177"/>
      <c r="BF138" s="177"/>
      <c r="BG138" s="177"/>
      <c r="BH138" s="177"/>
      <c r="BI138" s="177"/>
      <c r="BJ138" s="177"/>
      <c r="BK138" s="177"/>
      <c r="BL138" s="177"/>
      <c r="BM138" s="177"/>
      <c r="BN138" s="177"/>
      <c r="BO138" s="177"/>
      <c r="BP138" s="177"/>
      <c r="BQ138" s="177"/>
      <c r="BR138" s="177"/>
      <c r="BS138" s="177"/>
      <c r="BT138" s="177"/>
      <c r="BU138" s="177"/>
      <c r="BV138" s="177"/>
      <c r="BW138" s="177"/>
      <c r="BX138" s="177"/>
      <c r="BY138" s="221"/>
      <c r="BZ138" s="218"/>
      <c r="CA138" s="228"/>
      <c r="CB138" s="59"/>
      <c r="CC138" s="222"/>
      <c r="CD138" s="152"/>
      <c r="CE138" s="152"/>
      <c r="CF138" s="152"/>
      <c r="CG138" s="152"/>
      <c r="CH138" s="152"/>
      <c r="CI138" s="152"/>
      <c r="CJ138" s="152"/>
      <c r="CK138" s="11"/>
    </row>
    <row r="139" spans="1:101" ht="19.5" customHeight="1" x14ac:dyDescent="0.35">
      <c r="A139" s="635" t="s">
        <v>118</v>
      </c>
      <c r="B139" s="636"/>
      <c r="C139" s="388" t="s">
        <v>14</v>
      </c>
      <c r="D139" s="252"/>
      <c r="E139" s="252"/>
      <c r="F139" s="252"/>
      <c r="G139" s="253"/>
      <c r="H139" s="253"/>
      <c r="I139" s="253"/>
      <c r="J139" s="253"/>
      <c r="K139" s="253"/>
      <c r="L139" s="253"/>
      <c r="M139" s="253"/>
      <c r="N139" s="253"/>
      <c r="O139" s="253"/>
      <c r="P139" s="253"/>
      <c r="Q139" s="253"/>
      <c r="R139" s="253"/>
      <c r="S139" s="253"/>
      <c r="T139" s="253"/>
      <c r="U139" s="253"/>
      <c r="V139" s="253"/>
      <c r="W139" s="253"/>
      <c r="X139" s="253"/>
      <c r="Y139" s="253"/>
      <c r="Z139" s="253"/>
      <c r="AA139" s="253"/>
      <c r="AB139" s="254"/>
      <c r="AC139" s="671"/>
      <c r="AD139" s="638"/>
      <c r="AE139" s="637" t="s">
        <v>184</v>
      </c>
      <c r="AF139" s="671"/>
      <c r="AG139" s="641" t="s">
        <v>189</v>
      </c>
      <c r="AH139" s="640"/>
      <c r="AI139" s="639" t="s">
        <v>189</v>
      </c>
      <c r="AJ139" s="640"/>
      <c r="AK139" s="641" t="s">
        <v>189</v>
      </c>
      <c r="AL139" s="640"/>
      <c r="AM139" s="641"/>
      <c r="AN139" s="640"/>
      <c r="AO139" s="641"/>
      <c r="AP139" s="640"/>
      <c r="AQ139" s="358"/>
      <c r="AR139" s="390"/>
      <c r="AS139" s="642" t="s">
        <v>189</v>
      </c>
      <c r="AT139" s="643"/>
      <c r="AU139" s="292" t="s">
        <v>189</v>
      </c>
      <c r="AV139" s="293"/>
      <c r="AW139" s="872"/>
      <c r="AX139" s="643"/>
      <c r="AY139" s="292"/>
      <c r="AZ139" s="293"/>
      <c r="BA139" s="872"/>
      <c r="BB139" s="643"/>
      <c r="BC139" s="292"/>
      <c r="BD139" s="293"/>
      <c r="BE139" s="872"/>
      <c r="BF139" s="643"/>
      <c r="BG139" s="292"/>
      <c r="BH139" s="293"/>
      <c r="BI139" s="872"/>
      <c r="BJ139" s="643"/>
      <c r="BK139" s="292"/>
      <c r="BL139" s="293"/>
      <c r="BM139" s="872"/>
      <c r="BN139" s="643"/>
      <c r="BO139" s="292"/>
      <c r="BP139" s="294"/>
      <c r="BQ139" s="642"/>
      <c r="BR139" s="643"/>
      <c r="BS139" s="292"/>
      <c r="BT139" s="293"/>
      <c r="BU139" s="872"/>
      <c r="BV139" s="643"/>
      <c r="BW139" s="292"/>
      <c r="BX139" s="293"/>
      <c r="BY139" s="644"/>
      <c r="BZ139" s="645"/>
      <c r="CA139" s="364" t="s">
        <v>248</v>
      </c>
      <c r="CB139" s="364"/>
      <c r="CC139" s="365"/>
      <c r="CD139" s="152"/>
      <c r="CE139" s="152"/>
      <c r="CF139" s="152"/>
      <c r="CG139" s="152"/>
      <c r="CH139" s="152"/>
      <c r="CI139" s="152"/>
      <c r="CJ139" s="152"/>
      <c r="CK139" s="11"/>
    </row>
    <row r="140" spans="1:101" ht="19.5" customHeight="1" x14ac:dyDescent="0.35">
      <c r="A140" s="783" t="s">
        <v>379</v>
      </c>
      <c r="B140" s="784"/>
      <c r="C140" s="392" t="s">
        <v>158</v>
      </c>
      <c r="D140" s="344"/>
      <c r="E140" s="344"/>
      <c r="F140" s="344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  <c r="AB140" s="346"/>
      <c r="AC140" s="383"/>
      <c r="AD140" s="384"/>
      <c r="AE140" s="667" t="s">
        <v>166</v>
      </c>
      <c r="AF140" s="668"/>
      <c r="AG140" s="712" t="s">
        <v>382</v>
      </c>
      <c r="AH140" s="659"/>
      <c r="AI140" s="658" t="s">
        <v>382</v>
      </c>
      <c r="AJ140" s="659"/>
      <c r="AK140" s="712" t="s">
        <v>187</v>
      </c>
      <c r="AL140" s="659"/>
      <c r="AM140" s="712" t="s">
        <v>381</v>
      </c>
      <c r="AN140" s="659"/>
      <c r="AO140" s="354"/>
      <c r="AP140" s="356"/>
      <c r="AQ140" s="383"/>
      <c r="AR140" s="384"/>
      <c r="AS140" s="697" t="s">
        <v>370</v>
      </c>
      <c r="AT140" s="698"/>
      <c r="AU140" s="339" t="s">
        <v>370</v>
      </c>
      <c r="AV140" s="340"/>
      <c r="AW140" s="699" t="s">
        <v>370</v>
      </c>
      <c r="AX140" s="698"/>
      <c r="AY140" s="339" t="s">
        <v>370</v>
      </c>
      <c r="AZ140" s="340"/>
      <c r="BA140" s="699" t="s">
        <v>370</v>
      </c>
      <c r="BB140" s="698"/>
      <c r="BC140" s="339" t="s">
        <v>370</v>
      </c>
      <c r="BD140" s="340"/>
      <c r="BE140" s="699" t="s">
        <v>370</v>
      </c>
      <c r="BF140" s="698"/>
      <c r="BG140" s="339" t="s">
        <v>370</v>
      </c>
      <c r="BH140" s="340"/>
      <c r="BI140" s="699" t="s">
        <v>380</v>
      </c>
      <c r="BJ140" s="698"/>
      <c r="BK140" s="339" t="s">
        <v>380</v>
      </c>
      <c r="BL140" s="340"/>
      <c r="BM140" s="699" t="s">
        <v>380</v>
      </c>
      <c r="BN140" s="698"/>
      <c r="BO140" s="339" t="s">
        <v>380</v>
      </c>
      <c r="BP140" s="341"/>
      <c r="BQ140" s="697"/>
      <c r="BR140" s="698"/>
      <c r="BS140" s="339"/>
      <c r="BT140" s="340"/>
      <c r="BU140" s="699"/>
      <c r="BV140" s="698"/>
      <c r="BW140" s="339"/>
      <c r="BX140" s="340"/>
      <c r="BY140" s="754"/>
      <c r="BZ140" s="755"/>
      <c r="CA140" s="393" t="s">
        <v>252</v>
      </c>
      <c r="CB140" s="396"/>
      <c r="CC140" s="397"/>
      <c r="CD140" s="80"/>
      <c r="CE140" s="11"/>
      <c r="CF140" s="11"/>
      <c r="CG140" s="11"/>
      <c r="CH140" s="11"/>
      <c r="CI140" s="11"/>
      <c r="CJ140" s="11"/>
      <c r="CK140" s="11"/>
    </row>
    <row r="141" spans="1:101" s="11" customFormat="1" ht="19.5" customHeight="1" x14ac:dyDescent="0.35">
      <c r="A141" s="66"/>
      <c r="B141" s="209"/>
      <c r="C141" s="166" t="s">
        <v>154</v>
      </c>
      <c r="D141" s="166"/>
      <c r="E141" s="165"/>
      <c r="F141" s="165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660">
        <f>AG41+AG78</f>
        <v>8198</v>
      </c>
      <c r="AH141" s="662"/>
      <c r="AI141" s="794">
        <f>AI41+AI78</f>
        <v>3942</v>
      </c>
      <c r="AJ141" s="795"/>
      <c r="AK141" s="660">
        <f>AK41+AK78</f>
        <v>1962</v>
      </c>
      <c r="AL141" s="661"/>
      <c r="AM141" s="660">
        <f>AM41+AM78</f>
        <v>774</v>
      </c>
      <c r="AN141" s="662"/>
      <c r="AO141" s="661">
        <f>AO41+AO78</f>
        <v>1080</v>
      </c>
      <c r="AP141" s="662"/>
      <c r="AQ141" s="849">
        <f>AQ41+AQ78</f>
        <v>126</v>
      </c>
      <c r="AR141" s="850"/>
      <c r="AS141" s="851">
        <f>AS41+AS78</f>
        <v>1076</v>
      </c>
      <c r="AT141" s="799"/>
      <c r="AU141" s="224">
        <f>AU41+AU78</f>
        <v>528</v>
      </c>
      <c r="AV141" s="225">
        <f>AV41+AV78</f>
        <v>28</v>
      </c>
      <c r="AW141" s="851">
        <f>AW41+AW78</f>
        <v>1068</v>
      </c>
      <c r="AX141" s="799"/>
      <c r="AY141" s="224">
        <f>AY41+AY78</f>
        <v>530</v>
      </c>
      <c r="AZ141" s="226">
        <f>AZ41+AZ78</f>
        <v>29</v>
      </c>
      <c r="BA141" s="851">
        <f>BA41+BA78</f>
        <v>1058</v>
      </c>
      <c r="BB141" s="799"/>
      <c r="BC141" s="224">
        <f>BC41+BC78</f>
        <v>548</v>
      </c>
      <c r="BD141" s="226">
        <f>BD41+BD78</f>
        <v>26</v>
      </c>
      <c r="BE141" s="851">
        <f>BE41+BE78</f>
        <v>1132</v>
      </c>
      <c r="BF141" s="799"/>
      <c r="BG141" s="224">
        <f>BG41+BG78</f>
        <v>538</v>
      </c>
      <c r="BH141" s="227">
        <f>BH41+BH78</f>
        <v>28</v>
      </c>
      <c r="BI141" s="798">
        <f>BI41+BI78</f>
        <v>1068</v>
      </c>
      <c r="BJ141" s="799"/>
      <c r="BK141" s="224">
        <f>BK41+BK78</f>
        <v>524</v>
      </c>
      <c r="BL141" s="226">
        <f>BL41+BL78</f>
        <v>26</v>
      </c>
      <c r="BM141" s="851">
        <f>BM41+BM78</f>
        <v>1136</v>
      </c>
      <c r="BN141" s="799"/>
      <c r="BO141" s="224">
        <f>BO41+BO78</f>
        <v>548</v>
      </c>
      <c r="BP141" s="226">
        <f>BP41+BP78</f>
        <v>28</v>
      </c>
      <c r="BQ141" s="851">
        <f>BQ41+BQ78</f>
        <v>1108</v>
      </c>
      <c r="BR141" s="799"/>
      <c r="BS141" s="224">
        <f>BS41+BS78</f>
        <v>512</v>
      </c>
      <c r="BT141" s="226">
        <f>BT41+BT78</f>
        <v>30</v>
      </c>
      <c r="BU141" s="851">
        <f>BU41+BU78</f>
        <v>552</v>
      </c>
      <c r="BV141" s="799"/>
      <c r="BW141" s="224">
        <f>BW41+BW78</f>
        <v>214</v>
      </c>
      <c r="BX141" s="229">
        <f>BX41+BX78</f>
        <v>18</v>
      </c>
      <c r="BY141" s="798">
        <f>BY41+BY78</f>
        <v>213</v>
      </c>
      <c r="BZ141" s="799"/>
      <c r="CA141" s="216"/>
      <c r="CB141" s="63"/>
      <c r="CC141" s="222"/>
      <c r="CD141" s="810"/>
      <c r="CE141" s="810"/>
      <c r="CF141" s="810"/>
      <c r="CG141" s="810"/>
      <c r="CH141" s="81"/>
      <c r="CI141" s="782"/>
      <c r="CJ141" s="782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</row>
    <row r="142" spans="1:101" s="11" customFormat="1" ht="19.5" customHeight="1" x14ac:dyDescent="0.35">
      <c r="A142" s="66"/>
      <c r="B142" s="209"/>
      <c r="C142" s="398" t="s">
        <v>371</v>
      </c>
      <c r="D142" s="388"/>
      <c r="E142" s="252"/>
      <c r="F142" s="252"/>
      <c r="G142" s="253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3"/>
      <c r="AA142" s="253"/>
      <c r="AB142" s="253"/>
      <c r="AC142" s="253"/>
      <c r="AD142" s="253"/>
      <c r="AE142" s="253"/>
      <c r="AF142" s="253"/>
      <c r="AG142" s="399"/>
      <c r="AH142" s="361"/>
      <c r="AI142" s="360"/>
      <c r="AJ142" s="360"/>
      <c r="AK142" s="360"/>
      <c r="AL142" s="360"/>
      <c r="AM142" s="360"/>
      <c r="AN142" s="360"/>
      <c r="AO142" s="360"/>
      <c r="AP142" s="360"/>
      <c r="AQ142" s="360"/>
      <c r="AR142" s="361"/>
      <c r="AS142" s="852">
        <f>AU141/17</f>
        <v>31.058823529411764</v>
      </c>
      <c r="AT142" s="852"/>
      <c r="AU142" s="852"/>
      <c r="AV142" s="853"/>
      <c r="AW142" s="854">
        <f>AY141/17</f>
        <v>31.176470588235293</v>
      </c>
      <c r="AX142" s="852"/>
      <c r="AY142" s="852"/>
      <c r="AZ142" s="853"/>
      <c r="BA142" s="854">
        <f>BC141/17</f>
        <v>32.235294117647058</v>
      </c>
      <c r="BB142" s="852"/>
      <c r="BC142" s="852"/>
      <c r="BD142" s="853"/>
      <c r="BE142" s="854">
        <f>BG141/17</f>
        <v>31.647058823529413</v>
      </c>
      <c r="BF142" s="852"/>
      <c r="BG142" s="852"/>
      <c r="BH142" s="853"/>
      <c r="BI142" s="854">
        <f>BK141/17</f>
        <v>30.823529411764707</v>
      </c>
      <c r="BJ142" s="852"/>
      <c r="BK142" s="852"/>
      <c r="BL142" s="853"/>
      <c r="BM142" s="854">
        <f>BO141/17</f>
        <v>32.235294117647058</v>
      </c>
      <c r="BN142" s="852"/>
      <c r="BO142" s="852"/>
      <c r="BP142" s="853"/>
      <c r="BQ142" s="854">
        <f>BS141/17</f>
        <v>30.117647058823529</v>
      </c>
      <c r="BR142" s="852"/>
      <c r="BS142" s="852"/>
      <c r="BT142" s="853"/>
      <c r="BU142" s="854">
        <f>BW141/9</f>
        <v>23.777777777777779</v>
      </c>
      <c r="BV142" s="852"/>
      <c r="BW142" s="852"/>
      <c r="BX142" s="853"/>
      <c r="BY142" s="176"/>
      <c r="BZ142" s="181"/>
      <c r="CA142" s="185"/>
      <c r="CB142" s="55"/>
      <c r="CC142" s="219"/>
      <c r="CD142" s="81"/>
      <c r="CE142" s="154"/>
      <c r="CF142" s="154"/>
      <c r="CG142" s="154"/>
      <c r="CH142" s="81"/>
      <c r="CI142" s="152"/>
      <c r="CJ142" s="152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</row>
    <row r="143" spans="1:101" s="11" customFormat="1" ht="19.5" customHeight="1" x14ac:dyDescent="0.35">
      <c r="A143" s="66"/>
      <c r="B143" s="209"/>
      <c r="C143" s="400" t="s">
        <v>23</v>
      </c>
      <c r="D143" s="290"/>
      <c r="E143" s="289"/>
      <c r="F143" s="289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401"/>
      <c r="AG143" s="846">
        <f>SUM(AS143:BX143)</f>
        <v>6</v>
      </c>
      <c r="AH143" s="847"/>
      <c r="AI143" s="402"/>
      <c r="AJ143" s="402"/>
      <c r="AK143" s="280"/>
      <c r="AL143" s="280"/>
      <c r="AM143" s="280"/>
      <c r="AN143" s="280"/>
      <c r="AO143" s="280"/>
      <c r="AP143" s="280"/>
      <c r="AQ143" s="280"/>
      <c r="AR143" s="27"/>
      <c r="AS143" s="623">
        <f>COUNTIF(CK43:CL128,1)</f>
        <v>0</v>
      </c>
      <c r="AT143" s="623"/>
      <c r="AU143" s="623"/>
      <c r="AV143" s="624"/>
      <c r="AW143" s="670">
        <f>COUNTIF(CK43:CL128,2)</f>
        <v>0</v>
      </c>
      <c r="AX143" s="623"/>
      <c r="AY143" s="623"/>
      <c r="AZ143" s="624"/>
      <c r="BA143" s="670">
        <f>COUNTIF(CK43:CL134,3)</f>
        <v>0</v>
      </c>
      <c r="BB143" s="623"/>
      <c r="BC143" s="623"/>
      <c r="BD143" s="624"/>
      <c r="BE143" s="670">
        <f>COUNTIF(CK43:CL134,4)</f>
        <v>2</v>
      </c>
      <c r="BF143" s="623"/>
      <c r="BG143" s="623"/>
      <c r="BH143" s="624"/>
      <c r="BI143" s="670">
        <f>COUNTIF(CK43:CL134,5)</f>
        <v>1</v>
      </c>
      <c r="BJ143" s="623"/>
      <c r="BK143" s="623"/>
      <c r="BL143" s="624"/>
      <c r="BM143" s="670">
        <f>COUNTIF(CK43:CL134,6)</f>
        <v>0</v>
      </c>
      <c r="BN143" s="623"/>
      <c r="BO143" s="623"/>
      <c r="BP143" s="624"/>
      <c r="BQ143" s="670">
        <f>COUNTIF(CK43:CL134,7)</f>
        <v>1</v>
      </c>
      <c r="BR143" s="623"/>
      <c r="BS143" s="623"/>
      <c r="BT143" s="624"/>
      <c r="BU143" s="670">
        <f>COUNTIF(CK43:CL128,8)</f>
        <v>2</v>
      </c>
      <c r="BV143" s="623"/>
      <c r="BW143" s="623"/>
      <c r="BX143" s="624"/>
      <c r="BY143" s="213"/>
      <c r="BZ143" s="208"/>
      <c r="CA143" s="153"/>
      <c r="CB143" s="55"/>
      <c r="CC143" s="219"/>
      <c r="CD143" s="82"/>
      <c r="CE143" s="661"/>
      <c r="CF143" s="661"/>
      <c r="CG143" s="661"/>
      <c r="CH143" s="10"/>
      <c r="CI143" s="152"/>
      <c r="CJ143" s="152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</row>
    <row r="144" spans="1:101" s="11" customFormat="1" ht="19.5" customHeight="1" x14ac:dyDescent="0.35">
      <c r="A144" s="66"/>
      <c r="B144" s="209"/>
      <c r="C144" s="400" t="s">
        <v>24</v>
      </c>
      <c r="D144" s="290"/>
      <c r="E144" s="289"/>
      <c r="F144" s="289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401"/>
      <c r="AG144" s="846">
        <f>SUM(AS144:BX144)</f>
        <v>3</v>
      </c>
      <c r="AH144" s="847"/>
      <c r="AI144" s="402"/>
      <c r="AJ144" s="402"/>
      <c r="AK144" s="280"/>
      <c r="AL144" s="280"/>
      <c r="AM144" s="790"/>
      <c r="AN144" s="790"/>
      <c r="AO144" s="280"/>
      <c r="AP144" s="280"/>
      <c r="AQ144" s="403"/>
      <c r="AR144" s="404"/>
      <c r="AS144" s="623">
        <f>COUNTIF(CM43:CN134,1)</f>
        <v>0</v>
      </c>
      <c r="AT144" s="623"/>
      <c r="AU144" s="623"/>
      <c r="AV144" s="624"/>
      <c r="AW144" s="670">
        <f>COUNTIF(CM43:CN134,2)</f>
        <v>0</v>
      </c>
      <c r="AX144" s="623"/>
      <c r="AY144" s="623"/>
      <c r="AZ144" s="624"/>
      <c r="BA144" s="670">
        <f>COUNTIF(CM43:CN134,3)</f>
        <v>0</v>
      </c>
      <c r="BB144" s="623"/>
      <c r="BC144" s="623"/>
      <c r="BD144" s="624"/>
      <c r="BE144" s="670">
        <f>COUNTIF(CM43:CN134,4)</f>
        <v>0</v>
      </c>
      <c r="BF144" s="623"/>
      <c r="BG144" s="623"/>
      <c r="BH144" s="624"/>
      <c r="BI144" s="670">
        <f>COUNTIF(CM43:CN134,5)</f>
        <v>1</v>
      </c>
      <c r="BJ144" s="623"/>
      <c r="BK144" s="623"/>
      <c r="BL144" s="624"/>
      <c r="BM144" s="670">
        <f>COUNTIF(CM43:CN134,6)</f>
        <v>1</v>
      </c>
      <c r="BN144" s="623"/>
      <c r="BO144" s="623"/>
      <c r="BP144" s="624"/>
      <c r="BQ144" s="670">
        <f>COUNTIF(CM43:CN134,7)</f>
        <v>1</v>
      </c>
      <c r="BR144" s="623"/>
      <c r="BS144" s="623"/>
      <c r="BT144" s="624"/>
      <c r="BU144" s="670">
        <f>COUNTIF(CM43:CN134,8)</f>
        <v>0</v>
      </c>
      <c r="BV144" s="623"/>
      <c r="BW144" s="623"/>
      <c r="BX144" s="624"/>
      <c r="BY144" s="213"/>
      <c r="BZ144" s="208"/>
      <c r="CA144" s="153"/>
      <c r="CB144" s="55"/>
      <c r="CC144" s="219"/>
      <c r="CD144" s="82"/>
      <c r="CE144" s="661"/>
      <c r="CF144" s="661"/>
      <c r="CG144" s="661"/>
      <c r="CH144" s="10"/>
      <c r="CI144" s="152"/>
      <c r="CJ144" s="152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</row>
    <row r="145" spans="1:101" s="11" customFormat="1" ht="19.5" customHeight="1" x14ac:dyDescent="0.35">
      <c r="A145" s="66"/>
      <c r="B145" s="209"/>
      <c r="C145" s="400" t="s">
        <v>26</v>
      </c>
      <c r="D145" s="290"/>
      <c r="E145" s="289"/>
      <c r="F145" s="289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401"/>
      <c r="AG145" s="792">
        <f>SUM(AS145:BX145)</f>
        <v>33</v>
      </c>
      <c r="AH145" s="793"/>
      <c r="AI145" s="797">
        <f>ROUND(1.7*AK145,-1)</f>
        <v>0</v>
      </c>
      <c r="AJ145" s="797"/>
      <c r="AK145" s="280"/>
      <c r="AL145" s="280"/>
      <c r="AM145" s="625"/>
      <c r="AN145" s="625"/>
      <c r="AO145" s="280"/>
      <c r="AP145" s="280"/>
      <c r="AQ145" s="280"/>
      <c r="AR145" s="27"/>
      <c r="AS145" s="623">
        <f>COUNTIF(AC42:AD134,1)</f>
        <v>5</v>
      </c>
      <c r="AT145" s="623"/>
      <c r="AU145" s="623"/>
      <c r="AV145" s="624"/>
      <c r="AW145" s="670">
        <f>COUNTIF(AC42:AD134,2)+2</f>
        <v>5</v>
      </c>
      <c r="AX145" s="623"/>
      <c r="AY145" s="623"/>
      <c r="AZ145" s="624"/>
      <c r="BA145" s="670">
        <f>COUNTIF(AC42:AD134,3)</f>
        <v>4</v>
      </c>
      <c r="BB145" s="623"/>
      <c r="BC145" s="623"/>
      <c r="BD145" s="624"/>
      <c r="BE145" s="670">
        <f>COUNTIF(AC42:AD134,4)</f>
        <v>4</v>
      </c>
      <c r="BF145" s="623"/>
      <c r="BG145" s="623"/>
      <c r="BH145" s="624"/>
      <c r="BI145" s="670">
        <f>COUNTIF(AC42:AD134,5)</f>
        <v>5</v>
      </c>
      <c r="BJ145" s="623"/>
      <c r="BK145" s="623"/>
      <c r="BL145" s="624"/>
      <c r="BM145" s="670">
        <f>COUNTIF(AC42:AD134,6)</f>
        <v>4</v>
      </c>
      <c r="BN145" s="623"/>
      <c r="BO145" s="623"/>
      <c r="BP145" s="624"/>
      <c r="BQ145" s="670">
        <f>COUNTIF(AC42:AD134,7)</f>
        <v>4</v>
      </c>
      <c r="BR145" s="623"/>
      <c r="BS145" s="623"/>
      <c r="BT145" s="624"/>
      <c r="BU145" s="670">
        <f>COUNTIF(AC42:AD128,8)</f>
        <v>2</v>
      </c>
      <c r="BV145" s="623"/>
      <c r="BW145" s="623"/>
      <c r="BX145" s="624"/>
      <c r="BY145" s="804"/>
      <c r="BZ145" s="805"/>
      <c r="CA145" s="185"/>
      <c r="CB145" s="55"/>
      <c r="CC145" s="219"/>
      <c r="CD145" s="82"/>
      <c r="CE145" s="661"/>
      <c r="CF145" s="661"/>
      <c r="CG145" s="661"/>
      <c r="CH145" s="10"/>
      <c r="CI145" s="152"/>
      <c r="CJ145" s="152"/>
    </row>
    <row r="146" spans="1:101" s="11" customFormat="1" ht="19.5" customHeight="1" x14ac:dyDescent="0.35">
      <c r="A146" s="66"/>
      <c r="B146" s="209"/>
      <c r="C146" s="405" t="s">
        <v>27</v>
      </c>
      <c r="D146" s="392"/>
      <c r="E146" s="344"/>
      <c r="F146" s="344"/>
      <c r="G146" s="345"/>
      <c r="H146" s="345"/>
      <c r="I146" s="345"/>
      <c r="J146" s="345"/>
      <c r="K146" s="345"/>
      <c r="L146" s="345"/>
      <c r="M146" s="345"/>
      <c r="N146" s="345"/>
      <c r="O146" s="345"/>
      <c r="P146" s="345"/>
      <c r="Q146" s="345"/>
      <c r="R146" s="345"/>
      <c r="S146" s="345"/>
      <c r="T146" s="345"/>
      <c r="U146" s="345"/>
      <c r="V146" s="345"/>
      <c r="W146" s="345"/>
      <c r="X146" s="345"/>
      <c r="Y146" s="345"/>
      <c r="Z146" s="345"/>
      <c r="AA146" s="345"/>
      <c r="AB146" s="345"/>
      <c r="AC146" s="345"/>
      <c r="AD146" s="345"/>
      <c r="AE146" s="345"/>
      <c r="AF146" s="354"/>
      <c r="AG146" s="406">
        <f>SUM(AS146,AW146,BA146,BE146,BI146,BM146,BQ146,BU146)</f>
        <v>32</v>
      </c>
      <c r="AH146" s="407">
        <f>SUM(AV146,AZ146,BD146,BH146,BL146,BP146,BR146,BV146)</f>
        <v>7</v>
      </c>
      <c r="AI146" s="408"/>
      <c r="AJ146" s="408"/>
      <c r="AK146" s="339"/>
      <c r="AL146" s="339"/>
      <c r="AM146" s="789"/>
      <c r="AN146" s="789"/>
      <c r="AO146" s="339"/>
      <c r="AP146" s="339"/>
      <c r="AQ146" s="409"/>
      <c r="AR146" s="410"/>
      <c r="AS146" s="883">
        <f>COUNTIF(AE43:AF134,1)</f>
        <v>4</v>
      </c>
      <c r="AT146" s="883"/>
      <c r="AU146" s="411" t="s">
        <v>46</v>
      </c>
      <c r="AV146" s="412">
        <v>2</v>
      </c>
      <c r="AW146" s="883">
        <f>COUNTIF(AE43:AF134,2)</f>
        <v>4</v>
      </c>
      <c r="AX146" s="883"/>
      <c r="AY146" s="411" t="s">
        <v>46</v>
      </c>
      <c r="AZ146" s="412">
        <v>1</v>
      </c>
      <c r="BA146" s="883">
        <f>COUNTIF(AE43:AF134,3)</f>
        <v>4</v>
      </c>
      <c r="BB146" s="883"/>
      <c r="BC146" s="411" t="s">
        <v>46</v>
      </c>
      <c r="BD146" s="412">
        <v>1</v>
      </c>
      <c r="BE146" s="883">
        <f>COUNTIF(AE43:AF134,4)</f>
        <v>4</v>
      </c>
      <c r="BF146" s="883"/>
      <c r="BG146" s="411" t="s">
        <v>46</v>
      </c>
      <c r="BH146" s="412">
        <v>1</v>
      </c>
      <c r="BI146" s="883">
        <f>COUNTIF(AE43:AF134,5)</f>
        <v>3</v>
      </c>
      <c r="BJ146" s="883"/>
      <c r="BK146" s="411" t="s">
        <v>46</v>
      </c>
      <c r="BL146" s="412">
        <v>1</v>
      </c>
      <c r="BM146" s="883">
        <f>COUNTIF(AE43:AF134,6)</f>
        <v>5</v>
      </c>
      <c r="BN146" s="883"/>
      <c r="BO146" s="411" t="s">
        <v>46</v>
      </c>
      <c r="BP146" s="413">
        <v>1</v>
      </c>
      <c r="BQ146" s="667">
        <f>COUNTIF(AE43:AF134,7)</f>
        <v>5</v>
      </c>
      <c r="BR146" s="668"/>
      <c r="BS146" s="668"/>
      <c r="BT146" s="674"/>
      <c r="BU146" s="667">
        <f>COUNTIF(AE43:AF134,8)</f>
        <v>3</v>
      </c>
      <c r="BV146" s="668"/>
      <c r="BW146" s="668"/>
      <c r="BX146" s="674"/>
      <c r="BY146" s="213"/>
      <c r="BZ146" s="208"/>
      <c r="CA146" s="233"/>
      <c r="CB146" s="55"/>
      <c r="CC146" s="219"/>
      <c r="CD146" s="73"/>
      <c r="CF146" s="154"/>
      <c r="CG146" s="47"/>
      <c r="CH146" s="47"/>
      <c r="CI146" s="152"/>
      <c r="CJ146" s="152"/>
    </row>
    <row r="147" spans="1:101" ht="19.5" customHeight="1" x14ac:dyDescent="0.25">
      <c r="A147" s="167"/>
      <c r="B147" s="94"/>
      <c r="C147" s="94"/>
      <c r="D147" s="234" t="s">
        <v>214</v>
      </c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100" t="s">
        <v>62</v>
      </c>
      <c r="P147" s="94"/>
      <c r="Q147" s="100" t="s">
        <v>63</v>
      </c>
      <c r="R147" s="101"/>
      <c r="S147" s="100" t="s">
        <v>155</v>
      </c>
      <c r="T147" s="245"/>
      <c r="U147" s="96"/>
      <c r="V147" s="94"/>
      <c r="W147" s="94"/>
      <c r="X147" s="235" t="s">
        <v>215</v>
      </c>
      <c r="Y147" s="94"/>
      <c r="Z147" s="94"/>
      <c r="AA147" s="94"/>
      <c r="AB147" s="4"/>
      <c r="AC147" s="94"/>
      <c r="AD147" s="94"/>
      <c r="AE147" s="94"/>
      <c r="AF147" s="94"/>
      <c r="AG147" s="94"/>
      <c r="AH147" s="236"/>
      <c r="AI147" s="94"/>
      <c r="AJ147" s="96"/>
      <c r="AK147" s="96"/>
      <c r="AL147" s="96"/>
      <c r="AM147" s="103" t="s">
        <v>62</v>
      </c>
      <c r="AN147" s="94"/>
      <c r="AO147" s="100" t="s">
        <v>63</v>
      </c>
      <c r="AP147" s="101"/>
      <c r="AQ147" s="100" t="s">
        <v>155</v>
      </c>
      <c r="AR147" s="248"/>
      <c r="AS147" s="94"/>
      <c r="AT147" s="96"/>
      <c r="AU147" s="96"/>
      <c r="AV147" s="96"/>
      <c r="AW147" s="96"/>
      <c r="AX147" s="234" t="s">
        <v>185</v>
      </c>
      <c r="AY147" s="94"/>
      <c r="AZ147" s="94"/>
      <c r="BA147" s="94"/>
      <c r="BB147" s="94"/>
      <c r="BC147" s="94"/>
      <c r="BD147" s="94"/>
      <c r="BE147" s="94"/>
      <c r="BF147" s="94"/>
      <c r="BG147" s="94"/>
      <c r="BH147" s="96"/>
      <c r="BI147" s="96"/>
      <c r="BJ147" s="96"/>
      <c r="BK147" s="94"/>
      <c r="BL147" s="102"/>
      <c r="BM147" s="96"/>
      <c r="BN147" s="96"/>
      <c r="BO147" s="96"/>
      <c r="BP147" s="96"/>
      <c r="BQ147" s="235" t="s">
        <v>186</v>
      </c>
      <c r="BR147" s="52"/>
      <c r="BS147" s="96"/>
      <c r="BT147" s="96"/>
      <c r="BU147" s="96"/>
      <c r="BV147" s="96"/>
      <c r="BW147" s="96"/>
      <c r="BX147" s="96"/>
      <c r="BY147" s="96"/>
      <c r="BZ147" s="96"/>
      <c r="CA147" s="174"/>
      <c r="CB147" s="174"/>
      <c r="CC147" s="231"/>
      <c r="CK147" s="11"/>
    </row>
    <row r="148" spans="1:101" ht="19.5" customHeight="1" x14ac:dyDescent="0.25">
      <c r="A148" s="237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109"/>
      <c r="O148" s="156"/>
      <c r="P148" s="157"/>
      <c r="Q148" s="156"/>
      <c r="R148" s="186"/>
      <c r="S148" s="156"/>
      <c r="T148" s="246"/>
      <c r="U148" s="244" t="s">
        <v>113</v>
      </c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8"/>
      <c r="AM148" s="894">
        <v>4</v>
      </c>
      <c r="AN148" s="895"/>
      <c r="AO148" s="857">
        <v>4</v>
      </c>
      <c r="AP148" s="893"/>
      <c r="AQ148" s="857">
        <v>6</v>
      </c>
      <c r="AR148" s="893"/>
      <c r="AS148" s="94"/>
      <c r="AT148" s="94" t="s">
        <v>216</v>
      </c>
      <c r="AU148" s="94"/>
      <c r="AV148" s="94"/>
      <c r="AW148" s="94"/>
      <c r="AX148" s="104"/>
      <c r="AY148" s="117"/>
      <c r="AZ148" s="97"/>
      <c r="BA148" s="97" t="s">
        <v>217</v>
      </c>
      <c r="BB148" s="97"/>
      <c r="BC148" s="97"/>
      <c r="BD148" s="97"/>
      <c r="BE148" s="104"/>
      <c r="BF148" s="117"/>
      <c r="BG148" s="97" t="s">
        <v>206</v>
      </c>
      <c r="BH148" s="94"/>
      <c r="BI148" s="94"/>
      <c r="BJ148" s="94"/>
      <c r="BK148" s="94"/>
      <c r="BL148" s="102"/>
      <c r="BM148" s="167"/>
      <c r="BN148" s="96"/>
      <c r="BO148" s="96"/>
      <c r="BP148" s="96"/>
      <c r="BQ148" s="96"/>
      <c r="BR148" s="96"/>
      <c r="BS148" s="96"/>
      <c r="BT148" s="96"/>
      <c r="BU148" s="96"/>
      <c r="BV148" s="96"/>
      <c r="BW148" s="96"/>
      <c r="BX148" s="96"/>
      <c r="BY148" s="96"/>
      <c r="BZ148" s="96"/>
      <c r="CA148" s="174"/>
      <c r="CB148" s="174"/>
      <c r="CC148" s="231"/>
      <c r="CK148" s="11"/>
      <c r="CL148" s="11"/>
      <c r="CM148" s="11"/>
      <c r="CN148" s="11"/>
      <c r="CO148" s="11"/>
      <c r="CP148" s="11"/>
      <c r="CQ148" s="11"/>
      <c r="CR148" s="11"/>
      <c r="CS148" s="11"/>
      <c r="CT148" s="11"/>
      <c r="CU148" s="11"/>
      <c r="CV148" s="11"/>
      <c r="CW148" s="11"/>
    </row>
    <row r="149" spans="1:101" ht="19.5" customHeight="1" x14ac:dyDescent="0.25">
      <c r="A149" s="238"/>
      <c r="B149" s="87" t="s">
        <v>112</v>
      </c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66">
        <v>2</v>
      </c>
      <c r="P149" s="885"/>
      <c r="Q149" s="866">
        <v>2</v>
      </c>
      <c r="R149" s="885"/>
      <c r="S149" s="866">
        <v>3</v>
      </c>
      <c r="T149" s="885"/>
      <c r="U149" s="243" t="s">
        <v>108</v>
      </c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06"/>
      <c r="AH149" s="106"/>
      <c r="AI149" s="106"/>
      <c r="AJ149" s="106"/>
      <c r="AK149" s="110"/>
      <c r="AL149" s="111"/>
      <c r="AM149" s="888">
        <v>6</v>
      </c>
      <c r="AN149" s="889"/>
      <c r="AO149" s="860">
        <v>4</v>
      </c>
      <c r="AP149" s="892"/>
      <c r="AQ149" s="860">
        <v>6</v>
      </c>
      <c r="AR149" s="892"/>
      <c r="AS149" s="247"/>
      <c r="AT149" s="96"/>
      <c r="AU149" s="652">
        <v>8</v>
      </c>
      <c r="AV149" s="652"/>
      <c r="AW149" s="87"/>
      <c r="AX149" s="112"/>
      <c r="AY149" s="87"/>
      <c r="AZ149" s="87"/>
      <c r="BA149" s="652">
        <v>6</v>
      </c>
      <c r="BB149" s="652"/>
      <c r="BC149" s="652"/>
      <c r="BD149" s="87"/>
      <c r="BE149" s="112"/>
      <c r="BF149" s="87"/>
      <c r="BG149" s="87"/>
      <c r="BH149" s="896">
        <v>9</v>
      </c>
      <c r="BI149" s="896"/>
      <c r="BJ149" s="896"/>
      <c r="BK149" s="96"/>
      <c r="BL149" s="109"/>
      <c r="BM149" s="87"/>
      <c r="BN149" s="87"/>
      <c r="BO149" s="11"/>
      <c r="BP149" s="86" t="s">
        <v>383</v>
      </c>
      <c r="BQ149" s="87"/>
      <c r="BR149" s="87"/>
      <c r="BS149" s="87"/>
      <c r="BT149" s="87"/>
      <c r="BU149" s="87"/>
      <c r="BV149" s="87"/>
      <c r="BW149" s="87"/>
      <c r="BX149" s="87"/>
      <c r="BY149" s="87"/>
      <c r="BZ149" s="87"/>
      <c r="CA149" s="98"/>
      <c r="CB149" s="98"/>
      <c r="CC149" s="230"/>
      <c r="CK149" s="11"/>
      <c r="CL149" s="11"/>
      <c r="CM149" s="11"/>
      <c r="CN149" s="11"/>
      <c r="CO149" s="11"/>
      <c r="CP149" s="11"/>
      <c r="CQ149" s="11"/>
      <c r="CR149" s="11"/>
      <c r="CS149" s="11"/>
      <c r="CT149" s="11"/>
      <c r="CU149" s="11"/>
      <c r="CV149" s="11"/>
      <c r="CW149" s="11"/>
    </row>
    <row r="150" spans="1:101" ht="19.5" customHeight="1" x14ac:dyDescent="0.25">
      <c r="A150" s="239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183"/>
      <c r="P150" s="184"/>
      <c r="Q150" s="183"/>
      <c r="R150" s="115"/>
      <c r="S150" s="183"/>
      <c r="T150" s="184"/>
      <c r="U150" s="240" t="s">
        <v>29</v>
      </c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  <c r="AK150" s="97"/>
      <c r="AL150" s="104"/>
      <c r="AM150" s="886">
        <v>8</v>
      </c>
      <c r="AN150" s="887"/>
      <c r="AO150" s="890">
        <v>2</v>
      </c>
      <c r="AP150" s="891"/>
      <c r="AQ150" s="890">
        <v>3</v>
      </c>
      <c r="AR150" s="891"/>
      <c r="AS150" s="97"/>
      <c r="AT150" s="97"/>
      <c r="AU150" s="654"/>
      <c r="AV150" s="654"/>
      <c r="AW150" s="70"/>
      <c r="AX150" s="241"/>
      <c r="AY150" s="70"/>
      <c r="AZ150" s="70"/>
      <c r="BA150" s="654"/>
      <c r="BB150" s="654"/>
      <c r="BC150" s="654"/>
      <c r="BD150" s="70"/>
      <c r="BE150" s="241"/>
      <c r="BF150" s="70"/>
      <c r="BG150" s="70"/>
      <c r="BH150" s="870"/>
      <c r="BI150" s="870"/>
      <c r="BJ150" s="870"/>
      <c r="BK150" s="97"/>
      <c r="BL150" s="104"/>
      <c r="BM150" s="97"/>
      <c r="BN150" s="97"/>
      <c r="BO150" s="70"/>
      <c r="BP150" s="97"/>
      <c r="BQ150" s="70"/>
      <c r="BR150" s="97"/>
      <c r="BS150" s="97"/>
      <c r="BT150" s="97"/>
      <c r="BU150" s="97"/>
      <c r="BV150" s="97"/>
      <c r="BW150" s="97"/>
      <c r="BX150" s="97"/>
      <c r="BY150" s="97"/>
      <c r="BZ150" s="97"/>
      <c r="CA150" s="105"/>
      <c r="CB150" s="105"/>
      <c r="CC150" s="242"/>
      <c r="CG150" s="8"/>
      <c r="CK150" s="11"/>
      <c r="CL150" s="11"/>
      <c r="CM150" s="11"/>
      <c r="CN150" s="11"/>
      <c r="CO150" s="11"/>
      <c r="CP150" s="11"/>
      <c r="CQ150" s="11"/>
      <c r="CR150" s="11"/>
      <c r="CS150" s="11"/>
      <c r="CT150" s="11"/>
      <c r="CU150" s="11"/>
      <c r="CV150" s="11"/>
      <c r="CW150" s="11"/>
    </row>
    <row r="151" spans="1:101" ht="19.5" customHeight="1" x14ac:dyDescent="0.25">
      <c r="A151" s="119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  <c r="BZ151" s="87"/>
      <c r="CA151" s="98"/>
      <c r="CB151" s="98"/>
      <c r="CC151" s="98"/>
      <c r="CD151" s="11"/>
      <c r="CE151" s="11"/>
      <c r="CK151" s="11"/>
      <c r="CL151" s="11"/>
      <c r="CM151" s="11"/>
      <c r="CN151" s="11"/>
      <c r="CO151" s="11"/>
      <c r="CP151" s="11"/>
      <c r="CQ151" s="11"/>
      <c r="CR151" s="11"/>
      <c r="CS151" s="11"/>
      <c r="CT151" s="11"/>
      <c r="CU151" s="11"/>
      <c r="CV151" s="11"/>
      <c r="CW151" s="11"/>
    </row>
    <row r="152" spans="1:101" ht="19.5" customHeight="1" x14ac:dyDescent="0.25">
      <c r="A152" s="85"/>
      <c r="B152" s="87"/>
      <c r="C152" s="87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7"/>
      <c r="AG152" s="87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113"/>
      <c r="AW152" s="113"/>
      <c r="AX152" s="85"/>
      <c r="AY152" s="85"/>
      <c r="AZ152" s="85"/>
      <c r="BA152" s="85"/>
      <c r="BB152" s="85"/>
      <c r="BC152" s="116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99"/>
      <c r="BY152" s="99"/>
      <c r="BZ152" s="99"/>
      <c r="CA152" s="99"/>
      <c r="CB152" s="99"/>
      <c r="CC152" s="99"/>
      <c r="CG152" s="11"/>
      <c r="CH152" s="11"/>
      <c r="CK152" s="11"/>
      <c r="CL152" s="11"/>
      <c r="CM152" s="11"/>
      <c r="CN152" s="11"/>
      <c r="CO152" s="11"/>
      <c r="CP152" s="11"/>
      <c r="CQ152" s="11"/>
      <c r="CR152" s="11"/>
      <c r="CS152" s="11"/>
      <c r="CT152" s="11"/>
      <c r="CU152" s="11"/>
      <c r="CV152" s="11"/>
      <c r="CW152" s="11"/>
    </row>
    <row r="153" spans="1:101" ht="19.5" customHeight="1" x14ac:dyDescent="0.25">
      <c r="A153" s="85"/>
      <c r="B153" s="86"/>
      <c r="C153" s="87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438" t="s">
        <v>234</v>
      </c>
      <c r="AP153" s="85"/>
      <c r="AQ153" s="85"/>
      <c r="AR153" s="85"/>
      <c r="AS153" s="85"/>
      <c r="AT153" s="85"/>
      <c r="AU153" s="85"/>
      <c r="AV153" s="113"/>
      <c r="AW153" s="113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99"/>
      <c r="BY153" s="99"/>
      <c r="BZ153" s="99"/>
      <c r="CA153" s="99"/>
      <c r="CB153" s="99"/>
      <c r="CC153" s="99"/>
    </row>
    <row r="154" spans="1:101" ht="19.5" customHeight="1" x14ac:dyDescent="0.25">
      <c r="A154" s="85"/>
      <c r="B154" s="86"/>
      <c r="C154" s="87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6"/>
      <c r="AP154" s="85"/>
      <c r="AQ154" s="85"/>
      <c r="AR154" s="85"/>
      <c r="AS154" s="85"/>
      <c r="AT154" s="85"/>
      <c r="AU154" s="85"/>
      <c r="AV154" s="113"/>
      <c r="AW154" s="113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5"/>
      <c r="BR154" s="85"/>
      <c r="BS154" s="85"/>
      <c r="BT154" s="85"/>
      <c r="BU154" s="85"/>
      <c r="BV154" s="85"/>
      <c r="BW154" s="85"/>
      <c r="BX154" s="99"/>
      <c r="BY154" s="99"/>
      <c r="BZ154" s="99"/>
      <c r="CA154" s="99"/>
      <c r="CB154" s="99"/>
      <c r="CC154" s="99"/>
    </row>
    <row r="155" spans="1:101" ht="19.5" customHeight="1" x14ac:dyDescent="0.25">
      <c r="A155" s="85"/>
      <c r="B155" s="86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5"/>
      <c r="BR155" s="85"/>
      <c r="BS155" s="85"/>
      <c r="BT155" s="85"/>
      <c r="BU155" s="86"/>
      <c r="BV155" s="86"/>
      <c r="BW155" s="86"/>
      <c r="BX155" s="114"/>
      <c r="BY155" s="99"/>
      <c r="BZ155" s="99"/>
      <c r="CA155" s="99"/>
      <c r="CB155" s="99"/>
      <c r="CC155" s="99"/>
    </row>
    <row r="156" spans="1:101" ht="22.5" customHeight="1" x14ac:dyDescent="0.25">
      <c r="A156" s="663" t="s">
        <v>373</v>
      </c>
      <c r="B156" s="664"/>
      <c r="C156" s="664"/>
      <c r="D156" s="664"/>
      <c r="E156" s="664"/>
      <c r="F156" s="250"/>
      <c r="G156" s="652" t="s">
        <v>218</v>
      </c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  <c r="AP156" s="652"/>
      <c r="AQ156" s="652"/>
      <c r="AR156" s="652"/>
      <c r="AS156" s="652"/>
      <c r="AT156" s="652"/>
      <c r="AU156" s="652"/>
      <c r="AV156" s="652"/>
      <c r="AW156" s="652"/>
      <c r="AX156" s="652"/>
      <c r="AY156" s="652"/>
      <c r="AZ156" s="652"/>
      <c r="BA156" s="652"/>
      <c r="BB156" s="652"/>
      <c r="BC156" s="652"/>
      <c r="BD156" s="652"/>
      <c r="BE156" s="652"/>
      <c r="BF156" s="652"/>
      <c r="BG156" s="652"/>
      <c r="BH156" s="652"/>
      <c r="BI156" s="652"/>
      <c r="BJ156" s="652"/>
      <c r="BK156" s="652"/>
      <c r="BL156" s="652"/>
      <c r="BM156" s="652"/>
      <c r="BN156" s="652"/>
      <c r="BO156" s="652"/>
      <c r="BP156" s="652"/>
      <c r="BQ156" s="652"/>
      <c r="BR156" s="652"/>
      <c r="BS156" s="652"/>
      <c r="BT156" s="652"/>
      <c r="BU156" s="652"/>
      <c r="BV156" s="652"/>
      <c r="BW156" s="653"/>
      <c r="BX156" s="646" t="s">
        <v>219</v>
      </c>
      <c r="BY156" s="647"/>
      <c r="BZ156" s="647"/>
      <c r="CA156" s="647"/>
      <c r="CB156" s="647"/>
      <c r="CC156" s="648"/>
    </row>
    <row r="157" spans="1:101" ht="22.5" customHeight="1" x14ac:dyDescent="0.25">
      <c r="A157" s="665"/>
      <c r="B157" s="666"/>
      <c r="C157" s="666"/>
      <c r="D157" s="666"/>
      <c r="E157" s="666"/>
      <c r="F157" s="239"/>
      <c r="G157" s="654"/>
      <c r="H157" s="654"/>
      <c r="I157" s="654"/>
      <c r="J157" s="654"/>
      <c r="K157" s="654"/>
      <c r="L157" s="654"/>
      <c r="M157" s="654"/>
      <c r="N157" s="654"/>
      <c r="O157" s="654"/>
      <c r="P157" s="654"/>
      <c r="Q157" s="654"/>
      <c r="R157" s="654"/>
      <c r="S157" s="654"/>
      <c r="T157" s="654"/>
      <c r="U157" s="654"/>
      <c r="V157" s="654"/>
      <c r="W157" s="654"/>
      <c r="X157" s="654"/>
      <c r="Y157" s="654"/>
      <c r="Z157" s="654"/>
      <c r="AA157" s="654"/>
      <c r="AB157" s="654"/>
      <c r="AC157" s="654"/>
      <c r="AD157" s="654"/>
      <c r="AE157" s="654"/>
      <c r="AF157" s="654"/>
      <c r="AG157" s="654"/>
      <c r="AH157" s="654"/>
      <c r="AI157" s="654"/>
      <c r="AJ157" s="654"/>
      <c r="AK157" s="654"/>
      <c r="AL157" s="654"/>
      <c r="AM157" s="654"/>
      <c r="AN157" s="654"/>
      <c r="AO157" s="654"/>
      <c r="AP157" s="654"/>
      <c r="AQ157" s="654"/>
      <c r="AR157" s="654"/>
      <c r="AS157" s="654"/>
      <c r="AT157" s="654"/>
      <c r="AU157" s="654"/>
      <c r="AV157" s="654"/>
      <c r="AW157" s="654"/>
      <c r="AX157" s="654"/>
      <c r="AY157" s="654"/>
      <c r="AZ157" s="654"/>
      <c r="BA157" s="654"/>
      <c r="BB157" s="654"/>
      <c r="BC157" s="654"/>
      <c r="BD157" s="654"/>
      <c r="BE157" s="654"/>
      <c r="BF157" s="654"/>
      <c r="BG157" s="654"/>
      <c r="BH157" s="654"/>
      <c r="BI157" s="654"/>
      <c r="BJ157" s="654"/>
      <c r="BK157" s="654"/>
      <c r="BL157" s="654"/>
      <c r="BM157" s="654"/>
      <c r="BN157" s="654"/>
      <c r="BO157" s="654"/>
      <c r="BP157" s="654"/>
      <c r="BQ157" s="654"/>
      <c r="BR157" s="654"/>
      <c r="BS157" s="654"/>
      <c r="BT157" s="654"/>
      <c r="BU157" s="654"/>
      <c r="BV157" s="654"/>
      <c r="BW157" s="655"/>
      <c r="BX157" s="649"/>
      <c r="BY157" s="650"/>
      <c r="BZ157" s="650"/>
      <c r="CA157" s="650"/>
      <c r="CB157" s="650"/>
      <c r="CC157" s="651"/>
    </row>
    <row r="158" spans="1:101" ht="22.5" customHeight="1" x14ac:dyDescent="0.25">
      <c r="A158" s="532"/>
      <c r="B158" s="531" t="s">
        <v>253</v>
      </c>
      <c r="C158" s="531"/>
      <c r="D158" s="531"/>
      <c r="E158" s="187"/>
      <c r="F158" s="532" t="s">
        <v>394</v>
      </c>
      <c r="G158" s="52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87"/>
      <c r="AU158" s="187"/>
      <c r="AV158" s="187"/>
      <c r="AW158" s="187"/>
      <c r="AX158" s="187"/>
      <c r="AY158" s="187"/>
      <c r="AZ158" s="187"/>
      <c r="BA158" s="187"/>
      <c r="BB158" s="187"/>
      <c r="BC158" s="187"/>
      <c r="BD158" s="187"/>
      <c r="BE158" s="187"/>
      <c r="BF158" s="187"/>
      <c r="BG158" s="187"/>
      <c r="BH158" s="187"/>
      <c r="BI158" s="187"/>
      <c r="BJ158" s="187"/>
      <c r="BK158" s="187"/>
      <c r="BL158" s="187"/>
      <c r="BM158" s="187"/>
      <c r="BN158" s="187"/>
      <c r="BO158" s="187"/>
      <c r="BP158" s="187"/>
      <c r="BQ158" s="187"/>
      <c r="BR158" s="187"/>
      <c r="BS158" s="187"/>
      <c r="BT158" s="187"/>
      <c r="BU158" s="187"/>
      <c r="BV158" s="187"/>
      <c r="BW158" s="249"/>
      <c r="BX158" s="540"/>
      <c r="BY158" s="174" t="s">
        <v>114</v>
      </c>
      <c r="BZ158" s="174"/>
      <c r="CA158" s="174"/>
      <c r="CB158" s="174"/>
      <c r="CC158" s="231"/>
    </row>
    <row r="159" spans="1:101" ht="22.5" customHeight="1" x14ac:dyDescent="0.25">
      <c r="A159" s="535"/>
      <c r="B159" s="533"/>
      <c r="C159" s="533"/>
      <c r="D159" s="533"/>
      <c r="E159" s="534"/>
      <c r="F159" s="535" t="s">
        <v>395</v>
      </c>
      <c r="G159" s="521"/>
      <c r="H159" s="534"/>
      <c r="I159" s="534"/>
      <c r="J159" s="534"/>
      <c r="K159" s="534"/>
      <c r="L159" s="534"/>
      <c r="M159" s="534"/>
      <c r="N159" s="534"/>
      <c r="O159" s="534"/>
      <c r="P159" s="534"/>
      <c r="Q159" s="534"/>
      <c r="R159" s="534"/>
      <c r="S159" s="534"/>
      <c r="T159" s="534"/>
      <c r="U159" s="534"/>
      <c r="V159" s="534"/>
      <c r="W159" s="534"/>
      <c r="X159" s="534"/>
      <c r="Y159" s="534"/>
      <c r="Z159" s="534"/>
      <c r="AA159" s="534"/>
      <c r="AB159" s="534"/>
      <c r="AC159" s="534"/>
      <c r="AD159" s="534"/>
      <c r="AE159" s="534"/>
      <c r="AF159" s="534"/>
      <c r="AG159" s="534"/>
      <c r="AH159" s="534"/>
      <c r="AI159" s="534"/>
      <c r="AJ159" s="534"/>
      <c r="AK159" s="534"/>
      <c r="AL159" s="534"/>
      <c r="AM159" s="534"/>
      <c r="AN159" s="534"/>
      <c r="AO159" s="534"/>
      <c r="AP159" s="534"/>
      <c r="AQ159" s="534"/>
      <c r="AR159" s="534"/>
      <c r="AS159" s="534"/>
      <c r="AT159" s="534"/>
      <c r="AU159" s="534"/>
      <c r="AV159" s="534"/>
      <c r="AW159" s="534"/>
      <c r="AX159" s="534"/>
      <c r="AY159" s="534"/>
      <c r="AZ159" s="534"/>
      <c r="BA159" s="534"/>
      <c r="BB159" s="534"/>
      <c r="BC159" s="534"/>
      <c r="BD159" s="534"/>
      <c r="BE159" s="534"/>
      <c r="BF159" s="534"/>
      <c r="BG159" s="534"/>
      <c r="BH159" s="534"/>
      <c r="BI159" s="534"/>
      <c r="BJ159" s="534"/>
      <c r="BK159" s="534"/>
      <c r="BL159" s="534"/>
      <c r="BM159" s="534"/>
      <c r="BN159" s="534"/>
      <c r="BO159" s="534"/>
      <c r="BP159" s="534"/>
      <c r="BQ159" s="534"/>
      <c r="BR159" s="534"/>
      <c r="BS159" s="534"/>
      <c r="BT159" s="534"/>
      <c r="BU159" s="534"/>
      <c r="BV159" s="534"/>
      <c r="BW159" s="536"/>
      <c r="BX159" s="537"/>
      <c r="BY159" s="538"/>
      <c r="BZ159" s="538"/>
      <c r="CA159" s="538"/>
      <c r="CB159" s="538"/>
      <c r="CC159" s="539"/>
    </row>
    <row r="160" spans="1:101" ht="22.5" customHeight="1" x14ac:dyDescent="0.25">
      <c r="A160" s="414"/>
      <c r="B160" s="415" t="s">
        <v>254</v>
      </c>
      <c r="C160" s="415"/>
      <c r="D160" s="415"/>
      <c r="E160" s="416"/>
      <c r="F160" s="414" t="s">
        <v>453</v>
      </c>
      <c r="G160" s="261"/>
      <c r="H160" s="416"/>
      <c r="I160" s="416"/>
      <c r="J160" s="416"/>
      <c r="K160" s="416"/>
      <c r="L160" s="416"/>
      <c r="M160" s="416"/>
      <c r="N160" s="416"/>
      <c r="O160" s="416"/>
      <c r="P160" s="416"/>
      <c r="Q160" s="416"/>
      <c r="R160" s="416"/>
      <c r="S160" s="416"/>
      <c r="T160" s="416"/>
      <c r="U160" s="416"/>
      <c r="V160" s="416"/>
      <c r="W160" s="416"/>
      <c r="X160" s="416"/>
      <c r="Y160" s="416"/>
      <c r="Z160" s="416"/>
      <c r="AA160" s="416"/>
      <c r="AB160" s="416"/>
      <c r="AC160" s="416"/>
      <c r="AD160" s="416"/>
      <c r="AE160" s="416"/>
      <c r="AF160" s="416"/>
      <c r="AG160" s="416"/>
      <c r="AH160" s="416"/>
      <c r="AI160" s="416"/>
      <c r="AJ160" s="416"/>
      <c r="AK160" s="416"/>
      <c r="AL160" s="416"/>
      <c r="AM160" s="416"/>
      <c r="AN160" s="416"/>
      <c r="AO160" s="416"/>
      <c r="AP160" s="416"/>
      <c r="AQ160" s="416"/>
      <c r="AR160" s="416"/>
      <c r="AS160" s="416"/>
      <c r="AT160" s="416"/>
      <c r="AU160" s="416"/>
      <c r="AV160" s="416"/>
      <c r="AW160" s="416"/>
      <c r="AX160" s="416"/>
      <c r="AY160" s="416"/>
      <c r="AZ160" s="416"/>
      <c r="BA160" s="416"/>
      <c r="BB160" s="416"/>
      <c r="BC160" s="416"/>
      <c r="BD160" s="416"/>
      <c r="BE160" s="416"/>
      <c r="BF160" s="416"/>
      <c r="BG160" s="416"/>
      <c r="BH160" s="416"/>
      <c r="BI160" s="416"/>
      <c r="BJ160" s="416"/>
      <c r="BK160" s="416"/>
      <c r="BL160" s="416"/>
      <c r="BM160" s="416"/>
      <c r="BN160" s="416"/>
      <c r="BO160" s="416"/>
      <c r="BP160" s="416"/>
      <c r="BQ160" s="416"/>
      <c r="BR160" s="416"/>
      <c r="BS160" s="416"/>
      <c r="BT160" s="416"/>
      <c r="BU160" s="416"/>
      <c r="BV160" s="416"/>
      <c r="BW160" s="417"/>
      <c r="BX160" s="418"/>
      <c r="BY160" s="329" t="s">
        <v>235</v>
      </c>
      <c r="BZ160" s="329"/>
      <c r="CA160" s="329"/>
      <c r="CB160" s="329"/>
      <c r="CC160" s="419"/>
    </row>
    <row r="161" spans="1:81" ht="22.5" customHeight="1" x14ac:dyDescent="0.25">
      <c r="A161" s="543"/>
      <c r="B161" s="541" t="s">
        <v>255</v>
      </c>
      <c r="C161" s="541"/>
      <c r="D161" s="541"/>
      <c r="E161" s="544"/>
      <c r="F161" s="897" t="s">
        <v>454</v>
      </c>
      <c r="G161" s="898"/>
      <c r="H161" s="898"/>
      <c r="I161" s="898"/>
      <c r="J161" s="898"/>
      <c r="K161" s="898"/>
      <c r="L161" s="898"/>
      <c r="M161" s="898"/>
      <c r="N161" s="898"/>
      <c r="O161" s="898"/>
      <c r="P161" s="898"/>
      <c r="Q161" s="898"/>
      <c r="R161" s="898"/>
      <c r="S161" s="898"/>
      <c r="T161" s="898"/>
      <c r="U161" s="898"/>
      <c r="V161" s="898"/>
      <c r="W161" s="898"/>
      <c r="X161" s="898"/>
      <c r="Y161" s="898"/>
      <c r="Z161" s="898"/>
      <c r="AA161" s="898"/>
      <c r="AB161" s="898"/>
      <c r="AC161" s="898"/>
      <c r="AD161" s="898"/>
      <c r="AE161" s="898"/>
      <c r="AF161" s="898"/>
      <c r="AG161" s="898"/>
      <c r="AH161" s="898"/>
      <c r="AI161" s="898"/>
      <c r="AJ161" s="898"/>
      <c r="AK161" s="898"/>
      <c r="AL161" s="898"/>
      <c r="AM161" s="898"/>
      <c r="AN161" s="898"/>
      <c r="AO161" s="898"/>
      <c r="AP161" s="898"/>
      <c r="AQ161" s="898"/>
      <c r="AR161" s="898"/>
      <c r="AS161" s="898"/>
      <c r="AT161" s="898"/>
      <c r="AU161" s="898"/>
      <c r="AV161" s="898"/>
      <c r="AW161" s="898"/>
      <c r="AX161" s="898"/>
      <c r="AY161" s="898"/>
      <c r="AZ161" s="898"/>
      <c r="BA161" s="898"/>
      <c r="BB161" s="898"/>
      <c r="BC161" s="898"/>
      <c r="BD161" s="898"/>
      <c r="BE161" s="898"/>
      <c r="BF161" s="898"/>
      <c r="BG161" s="898"/>
      <c r="BH161" s="898"/>
      <c r="BI161" s="898"/>
      <c r="BJ161" s="898"/>
      <c r="BK161" s="898"/>
      <c r="BL161" s="898"/>
      <c r="BM161" s="898"/>
      <c r="BN161" s="898"/>
      <c r="BO161" s="898"/>
      <c r="BP161" s="898"/>
      <c r="BQ161" s="898"/>
      <c r="BR161" s="898"/>
      <c r="BS161" s="898"/>
      <c r="BT161" s="898"/>
      <c r="BU161" s="898"/>
      <c r="BV161" s="898"/>
      <c r="BW161" s="899"/>
      <c r="BX161" s="545"/>
      <c r="BY161" s="546" t="s">
        <v>236</v>
      </c>
      <c r="BZ161" s="546"/>
      <c r="CA161" s="546"/>
      <c r="CB161" s="546"/>
      <c r="CC161" s="547"/>
    </row>
    <row r="162" spans="1:81" ht="22.5" customHeight="1" x14ac:dyDescent="0.25">
      <c r="A162" s="535"/>
      <c r="B162" s="533"/>
      <c r="C162" s="533"/>
      <c r="D162" s="533"/>
      <c r="E162" s="536"/>
      <c r="F162" s="533" t="s">
        <v>455</v>
      </c>
      <c r="G162" s="521"/>
      <c r="H162" s="534"/>
      <c r="I162" s="534"/>
      <c r="J162" s="534"/>
      <c r="K162" s="534"/>
      <c r="L162" s="534"/>
      <c r="M162" s="534"/>
      <c r="N162" s="534"/>
      <c r="O162" s="534"/>
      <c r="P162" s="534"/>
      <c r="Q162" s="534"/>
      <c r="R162" s="534"/>
      <c r="S162" s="534"/>
      <c r="T162" s="534"/>
      <c r="U162" s="534"/>
      <c r="V162" s="534"/>
      <c r="W162" s="534"/>
      <c r="X162" s="534"/>
      <c r="Y162" s="534"/>
      <c r="Z162" s="534"/>
      <c r="AA162" s="534"/>
      <c r="AB162" s="534"/>
      <c r="AC162" s="534"/>
      <c r="AD162" s="534"/>
      <c r="AE162" s="534"/>
      <c r="AF162" s="534"/>
      <c r="AG162" s="534"/>
      <c r="AH162" s="534"/>
      <c r="AI162" s="534"/>
      <c r="AJ162" s="534"/>
      <c r="AK162" s="534"/>
      <c r="AL162" s="534"/>
      <c r="AM162" s="534"/>
      <c r="AN162" s="534"/>
      <c r="AO162" s="534"/>
      <c r="AP162" s="534"/>
      <c r="AQ162" s="534"/>
      <c r="AR162" s="534"/>
      <c r="AS162" s="534"/>
      <c r="AT162" s="534"/>
      <c r="AU162" s="534"/>
      <c r="AV162" s="534"/>
      <c r="AW162" s="534"/>
      <c r="AX162" s="534"/>
      <c r="AY162" s="534"/>
      <c r="AZ162" s="534"/>
      <c r="BA162" s="534"/>
      <c r="BB162" s="534"/>
      <c r="BC162" s="534"/>
      <c r="BD162" s="534"/>
      <c r="BE162" s="534"/>
      <c r="BF162" s="534"/>
      <c r="BG162" s="534"/>
      <c r="BH162" s="534"/>
      <c r="BI162" s="534"/>
      <c r="BJ162" s="534"/>
      <c r="BK162" s="534"/>
      <c r="BL162" s="534"/>
      <c r="BM162" s="534"/>
      <c r="BN162" s="534"/>
      <c r="BO162" s="534"/>
      <c r="BP162" s="534"/>
      <c r="BQ162" s="534"/>
      <c r="BR162" s="534"/>
      <c r="BS162" s="534"/>
      <c r="BT162" s="534"/>
      <c r="BU162" s="534"/>
      <c r="BV162" s="534"/>
      <c r="BW162" s="536"/>
      <c r="BX162" s="537"/>
      <c r="BY162" s="538"/>
      <c r="BZ162" s="538"/>
      <c r="CA162" s="538"/>
      <c r="CB162" s="538"/>
      <c r="CC162" s="539"/>
    </row>
    <row r="163" spans="1:81" ht="22.5" customHeight="1" x14ac:dyDescent="0.25">
      <c r="A163" s="414"/>
      <c r="B163" s="415" t="s">
        <v>256</v>
      </c>
      <c r="C163" s="415"/>
      <c r="D163" s="415"/>
      <c r="E163" s="416"/>
      <c r="F163" s="414" t="s">
        <v>444</v>
      </c>
      <c r="G163" s="261"/>
      <c r="H163" s="416"/>
      <c r="I163" s="416"/>
      <c r="J163" s="416"/>
      <c r="K163" s="416"/>
      <c r="L163" s="416"/>
      <c r="M163" s="416"/>
      <c r="N163" s="416"/>
      <c r="O163" s="416"/>
      <c r="P163" s="416"/>
      <c r="Q163" s="416"/>
      <c r="R163" s="416"/>
      <c r="S163" s="416"/>
      <c r="T163" s="416"/>
      <c r="U163" s="416"/>
      <c r="V163" s="416"/>
      <c r="W163" s="416"/>
      <c r="X163" s="416"/>
      <c r="Y163" s="416"/>
      <c r="Z163" s="416"/>
      <c r="AA163" s="416"/>
      <c r="AB163" s="416"/>
      <c r="AC163" s="416"/>
      <c r="AD163" s="416"/>
      <c r="AE163" s="416"/>
      <c r="AF163" s="416"/>
      <c r="AG163" s="416"/>
      <c r="AH163" s="416"/>
      <c r="AI163" s="416"/>
      <c r="AJ163" s="416"/>
      <c r="AK163" s="416"/>
      <c r="AL163" s="416"/>
      <c r="AM163" s="416"/>
      <c r="AN163" s="416"/>
      <c r="AO163" s="416"/>
      <c r="AP163" s="416"/>
      <c r="AQ163" s="416"/>
      <c r="AR163" s="416"/>
      <c r="AS163" s="416"/>
      <c r="AT163" s="416"/>
      <c r="AU163" s="416"/>
      <c r="AV163" s="416"/>
      <c r="AW163" s="416"/>
      <c r="AX163" s="416"/>
      <c r="AY163" s="416"/>
      <c r="AZ163" s="416"/>
      <c r="BA163" s="416"/>
      <c r="BB163" s="416"/>
      <c r="BC163" s="416"/>
      <c r="BD163" s="416"/>
      <c r="BE163" s="416"/>
      <c r="BF163" s="416"/>
      <c r="BG163" s="416"/>
      <c r="BH163" s="416"/>
      <c r="BI163" s="416"/>
      <c r="BJ163" s="416"/>
      <c r="BK163" s="416"/>
      <c r="BL163" s="416"/>
      <c r="BM163" s="416"/>
      <c r="BN163" s="416"/>
      <c r="BO163" s="416"/>
      <c r="BP163" s="416"/>
      <c r="BQ163" s="416"/>
      <c r="BR163" s="416"/>
      <c r="BS163" s="416"/>
      <c r="BT163" s="416"/>
      <c r="BU163" s="416"/>
      <c r="BV163" s="416"/>
      <c r="BW163" s="417"/>
      <c r="BX163" s="418"/>
      <c r="BY163" s="329" t="s">
        <v>443</v>
      </c>
      <c r="BZ163" s="329"/>
      <c r="CA163" s="329"/>
      <c r="CB163" s="329"/>
      <c r="CC163" s="419"/>
    </row>
    <row r="164" spans="1:81" ht="22.5" customHeight="1" x14ac:dyDescent="0.25">
      <c r="A164" s="414"/>
      <c r="B164" s="415" t="s">
        <v>247</v>
      </c>
      <c r="C164" s="415"/>
      <c r="D164" s="415"/>
      <c r="E164" s="416"/>
      <c r="F164" s="414" t="s">
        <v>340</v>
      </c>
      <c r="G164" s="261"/>
      <c r="H164" s="416"/>
      <c r="I164" s="416"/>
      <c r="J164" s="416"/>
      <c r="K164" s="416"/>
      <c r="L164" s="416"/>
      <c r="M164" s="416"/>
      <c r="N164" s="416"/>
      <c r="O164" s="416"/>
      <c r="P164" s="416"/>
      <c r="Q164" s="416"/>
      <c r="R164" s="416"/>
      <c r="S164" s="416"/>
      <c r="T164" s="416"/>
      <c r="U164" s="416"/>
      <c r="V164" s="416"/>
      <c r="W164" s="416"/>
      <c r="X164" s="416"/>
      <c r="Y164" s="416"/>
      <c r="Z164" s="416"/>
      <c r="AA164" s="416"/>
      <c r="AB164" s="416"/>
      <c r="AC164" s="416"/>
      <c r="AD164" s="416"/>
      <c r="AE164" s="416"/>
      <c r="AF164" s="416"/>
      <c r="AG164" s="416"/>
      <c r="AH164" s="416"/>
      <c r="AI164" s="416"/>
      <c r="AJ164" s="416"/>
      <c r="AK164" s="416"/>
      <c r="AL164" s="416"/>
      <c r="AM164" s="416"/>
      <c r="AN164" s="416"/>
      <c r="AO164" s="416"/>
      <c r="AP164" s="416"/>
      <c r="AQ164" s="416"/>
      <c r="AR164" s="416"/>
      <c r="AS164" s="416"/>
      <c r="AT164" s="416"/>
      <c r="AU164" s="416"/>
      <c r="AV164" s="416"/>
      <c r="AW164" s="416"/>
      <c r="AX164" s="416"/>
      <c r="AY164" s="416"/>
      <c r="AZ164" s="416"/>
      <c r="BA164" s="416"/>
      <c r="BB164" s="416"/>
      <c r="BC164" s="416"/>
      <c r="BD164" s="416"/>
      <c r="BE164" s="416"/>
      <c r="BF164" s="416"/>
      <c r="BG164" s="416"/>
      <c r="BH164" s="416"/>
      <c r="BI164" s="416"/>
      <c r="BJ164" s="416"/>
      <c r="BK164" s="416"/>
      <c r="BL164" s="416"/>
      <c r="BM164" s="416"/>
      <c r="BN164" s="416"/>
      <c r="BO164" s="416"/>
      <c r="BP164" s="416"/>
      <c r="BQ164" s="416"/>
      <c r="BR164" s="416"/>
      <c r="BS164" s="416"/>
      <c r="BT164" s="416"/>
      <c r="BU164" s="416"/>
      <c r="BV164" s="416"/>
      <c r="BW164" s="417"/>
      <c r="BX164" s="110"/>
      <c r="BY164" s="329" t="s">
        <v>308</v>
      </c>
      <c r="BZ164" s="329"/>
      <c r="CA164" s="329"/>
      <c r="CB164" s="329"/>
      <c r="CC164" s="419"/>
    </row>
    <row r="165" spans="1:81" ht="22.5" customHeight="1" x14ac:dyDescent="0.25">
      <c r="A165" s="414"/>
      <c r="B165" s="415" t="s">
        <v>248</v>
      </c>
      <c r="C165" s="415"/>
      <c r="D165" s="110"/>
      <c r="E165" s="416"/>
      <c r="F165" s="420" t="s">
        <v>349</v>
      </c>
      <c r="G165" s="261"/>
      <c r="H165" s="416"/>
      <c r="I165" s="416"/>
      <c r="J165" s="416"/>
      <c r="K165" s="416"/>
      <c r="L165" s="416"/>
      <c r="M165" s="416"/>
      <c r="N165" s="416"/>
      <c r="O165" s="416"/>
      <c r="P165" s="416"/>
      <c r="Q165" s="416"/>
      <c r="R165" s="416"/>
      <c r="S165" s="416"/>
      <c r="T165" s="416"/>
      <c r="U165" s="416"/>
      <c r="V165" s="416"/>
      <c r="W165" s="416"/>
      <c r="X165" s="416"/>
      <c r="Y165" s="416"/>
      <c r="Z165" s="416"/>
      <c r="AA165" s="416"/>
      <c r="AB165" s="416"/>
      <c r="AC165" s="416"/>
      <c r="AD165" s="416"/>
      <c r="AE165" s="416"/>
      <c r="AF165" s="416"/>
      <c r="AG165" s="416"/>
      <c r="AH165" s="416"/>
      <c r="AI165" s="416"/>
      <c r="AJ165" s="416"/>
      <c r="AK165" s="416"/>
      <c r="AL165" s="416"/>
      <c r="AM165" s="416"/>
      <c r="AN165" s="416"/>
      <c r="AO165" s="416"/>
      <c r="AP165" s="416"/>
      <c r="AQ165" s="416"/>
      <c r="AR165" s="416"/>
      <c r="AS165" s="416"/>
      <c r="AT165" s="416"/>
      <c r="AU165" s="416"/>
      <c r="AV165" s="416"/>
      <c r="AW165" s="416"/>
      <c r="AX165" s="416"/>
      <c r="AY165" s="416"/>
      <c r="AZ165" s="416"/>
      <c r="BA165" s="416"/>
      <c r="BB165" s="416"/>
      <c r="BC165" s="416"/>
      <c r="BD165" s="416"/>
      <c r="BE165" s="416"/>
      <c r="BF165" s="416"/>
      <c r="BG165" s="416"/>
      <c r="BH165" s="416"/>
      <c r="BI165" s="416"/>
      <c r="BJ165" s="416"/>
      <c r="BK165" s="416"/>
      <c r="BL165" s="416"/>
      <c r="BM165" s="416"/>
      <c r="BN165" s="416"/>
      <c r="BO165" s="416"/>
      <c r="BP165" s="416"/>
      <c r="BQ165" s="416"/>
      <c r="BR165" s="416"/>
      <c r="BS165" s="416"/>
      <c r="BT165" s="416"/>
      <c r="BU165" s="416"/>
      <c r="BV165" s="416"/>
      <c r="BW165" s="417"/>
      <c r="BX165" s="418"/>
      <c r="BY165" s="320" t="s">
        <v>118</v>
      </c>
      <c r="BZ165" s="421"/>
      <c r="CA165" s="421"/>
      <c r="CB165" s="421"/>
      <c r="CC165" s="422"/>
    </row>
    <row r="166" spans="1:81" ht="22.5" customHeight="1" x14ac:dyDescent="0.25">
      <c r="A166" s="414"/>
      <c r="B166" s="415" t="s">
        <v>252</v>
      </c>
      <c r="C166" s="415"/>
      <c r="D166" s="110"/>
      <c r="E166" s="416"/>
      <c r="F166" s="414" t="s">
        <v>350</v>
      </c>
      <c r="G166" s="261"/>
      <c r="H166" s="416"/>
      <c r="I166" s="416"/>
      <c r="J166" s="416"/>
      <c r="K166" s="416"/>
      <c r="L166" s="416"/>
      <c r="M166" s="416"/>
      <c r="N166" s="416"/>
      <c r="O166" s="416"/>
      <c r="P166" s="416"/>
      <c r="Q166" s="416"/>
      <c r="R166" s="416"/>
      <c r="S166" s="416"/>
      <c r="T166" s="416"/>
      <c r="U166" s="416"/>
      <c r="V166" s="416"/>
      <c r="W166" s="416"/>
      <c r="X166" s="416"/>
      <c r="Y166" s="416"/>
      <c r="Z166" s="416"/>
      <c r="AA166" s="416"/>
      <c r="AB166" s="416"/>
      <c r="AC166" s="416"/>
      <c r="AD166" s="416"/>
      <c r="AE166" s="416"/>
      <c r="AF166" s="416"/>
      <c r="AG166" s="416"/>
      <c r="AH166" s="416"/>
      <c r="AI166" s="416"/>
      <c r="AJ166" s="416"/>
      <c r="AK166" s="416"/>
      <c r="AL166" s="416"/>
      <c r="AM166" s="416"/>
      <c r="AN166" s="416"/>
      <c r="AO166" s="416"/>
      <c r="AP166" s="416"/>
      <c r="AQ166" s="416"/>
      <c r="AR166" s="416"/>
      <c r="AS166" s="416"/>
      <c r="AT166" s="416"/>
      <c r="AU166" s="416"/>
      <c r="AV166" s="416"/>
      <c r="AW166" s="416"/>
      <c r="AX166" s="416"/>
      <c r="AY166" s="416"/>
      <c r="AZ166" s="416"/>
      <c r="BA166" s="416"/>
      <c r="BB166" s="416"/>
      <c r="BC166" s="416"/>
      <c r="BD166" s="416"/>
      <c r="BE166" s="416"/>
      <c r="BF166" s="416"/>
      <c r="BG166" s="416"/>
      <c r="BH166" s="416"/>
      <c r="BI166" s="416"/>
      <c r="BJ166" s="416"/>
      <c r="BK166" s="416"/>
      <c r="BL166" s="416"/>
      <c r="BM166" s="416"/>
      <c r="BN166" s="416"/>
      <c r="BO166" s="416"/>
      <c r="BP166" s="416"/>
      <c r="BQ166" s="416"/>
      <c r="BR166" s="416"/>
      <c r="BS166" s="416"/>
      <c r="BT166" s="416"/>
      <c r="BU166" s="416"/>
      <c r="BV166" s="416"/>
      <c r="BW166" s="417"/>
      <c r="BX166" s="418"/>
      <c r="BY166" s="320" t="s">
        <v>379</v>
      </c>
      <c r="BZ166" s="421"/>
      <c r="CA166" s="421"/>
      <c r="CB166" s="421"/>
      <c r="CC166" s="422"/>
    </row>
    <row r="167" spans="1:81" ht="22.5" customHeight="1" x14ac:dyDescent="0.25">
      <c r="A167" s="414"/>
      <c r="B167" s="415" t="s">
        <v>296</v>
      </c>
      <c r="C167" s="415"/>
      <c r="D167" s="415"/>
      <c r="E167" s="416"/>
      <c r="F167" s="414" t="s">
        <v>447</v>
      </c>
      <c r="G167" s="261"/>
      <c r="H167" s="416"/>
      <c r="I167" s="416"/>
      <c r="J167" s="416"/>
      <c r="K167" s="416"/>
      <c r="L167" s="416"/>
      <c r="M167" s="416"/>
      <c r="N167" s="416"/>
      <c r="O167" s="416"/>
      <c r="P167" s="416"/>
      <c r="Q167" s="416"/>
      <c r="R167" s="416"/>
      <c r="S167" s="416"/>
      <c r="T167" s="416"/>
      <c r="U167" s="416"/>
      <c r="V167" s="416"/>
      <c r="W167" s="416"/>
      <c r="X167" s="416"/>
      <c r="Y167" s="416"/>
      <c r="Z167" s="416"/>
      <c r="AA167" s="416"/>
      <c r="AB167" s="416"/>
      <c r="AC167" s="416"/>
      <c r="AD167" s="416"/>
      <c r="AE167" s="416"/>
      <c r="AF167" s="416"/>
      <c r="AG167" s="416"/>
      <c r="AH167" s="416"/>
      <c r="AI167" s="416"/>
      <c r="AJ167" s="416"/>
      <c r="AK167" s="416"/>
      <c r="AL167" s="416"/>
      <c r="AM167" s="416"/>
      <c r="AN167" s="416"/>
      <c r="AO167" s="416"/>
      <c r="AP167" s="416"/>
      <c r="AQ167" s="416"/>
      <c r="AR167" s="416"/>
      <c r="AS167" s="416"/>
      <c r="AT167" s="416"/>
      <c r="AU167" s="416"/>
      <c r="AV167" s="416"/>
      <c r="AW167" s="416"/>
      <c r="AX167" s="416"/>
      <c r="AY167" s="416"/>
      <c r="AZ167" s="416"/>
      <c r="BA167" s="416"/>
      <c r="BB167" s="416"/>
      <c r="BC167" s="416"/>
      <c r="BD167" s="416"/>
      <c r="BE167" s="416"/>
      <c r="BF167" s="416"/>
      <c r="BG167" s="416"/>
      <c r="BH167" s="416"/>
      <c r="BI167" s="416"/>
      <c r="BJ167" s="416"/>
      <c r="BK167" s="416"/>
      <c r="BL167" s="416"/>
      <c r="BM167" s="416"/>
      <c r="BN167" s="416"/>
      <c r="BO167" s="416"/>
      <c r="BP167" s="416"/>
      <c r="BQ167" s="416"/>
      <c r="BR167" s="416"/>
      <c r="BS167" s="416"/>
      <c r="BT167" s="416"/>
      <c r="BU167" s="416"/>
      <c r="BV167" s="416"/>
      <c r="BW167" s="417"/>
      <c r="BX167" s="418"/>
      <c r="BY167" s="320" t="s">
        <v>241</v>
      </c>
      <c r="BZ167" s="421"/>
      <c r="CA167" s="421"/>
      <c r="CB167" s="421"/>
      <c r="CC167" s="422"/>
    </row>
    <row r="168" spans="1:81" ht="22.5" customHeight="1" x14ac:dyDescent="0.25">
      <c r="A168" s="543"/>
      <c r="B168" s="541" t="s">
        <v>446</v>
      </c>
      <c r="C168" s="541"/>
      <c r="D168" s="541"/>
      <c r="E168" s="542"/>
      <c r="F168" s="543" t="s">
        <v>448</v>
      </c>
      <c r="G168" s="523"/>
      <c r="H168" s="542"/>
      <c r="I168" s="542"/>
      <c r="J168" s="542"/>
      <c r="K168" s="542"/>
      <c r="L168" s="542"/>
      <c r="M168" s="542"/>
      <c r="N168" s="542"/>
      <c r="O168" s="542"/>
      <c r="P168" s="542"/>
      <c r="Q168" s="542"/>
      <c r="R168" s="542"/>
      <c r="S168" s="542"/>
      <c r="T168" s="542"/>
      <c r="U168" s="542"/>
      <c r="V168" s="542"/>
      <c r="W168" s="542"/>
      <c r="X168" s="542"/>
      <c r="Y168" s="542"/>
      <c r="Z168" s="542"/>
      <c r="AA168" s="542"/>
      <c r="AB168" s="542"/>
      <c r="AC168" s="542"/>
      <c r="AD168" s="542"/>
      <c r="AE168" s="542"/>
      <c r="AF168" s="542"/>
      <c r="AG168" s="542"/>
      <c r="AH168" s="542"/>
      <c r="AI168" s="542"/>
      <c r="AJ168" s="542"/>
      <c r="AK168" s="542"/>
      <c r="AL168" s="542"/>
      <c r="AM168" s="542"/>
      <c r="AN168" s="542"/>
      <c r="AO168" s="542"/>
      <c r="AP168" s="542"/>
      <c r="AQ168" s="542"/>
      <c r="AR168" s="542"/>
      <c r="AS168" s="542"/>
      <c r="AT168" s="542"/>
      <c r="AU168" s="542"/>
      <c r="AV168" s="542"/>
      <c r="AW168" s="542"/>
      <c r="AX168" s="542"/>
      <c r="AY168" s="542"/>
      <c r="AZ168" s="542"/>
      <c r="BA168" s="542"/>
      <c r="BB168" s="542"/>
      <c r="BC168" s="542"/>
      <c r="BD168" s="542"/>
      <c r="BE168" s="542"/>
      <c r="BF168" s="542"/>
      <c r="BG168" s="542"/>
      <c r="BH168" s="542"/>
      <c r="BI168" s="542"/>
      <c r="BJ168" s="542"/>
      <c r="BK168" s="542"/>
      <c r="BL168" s="542"/>
      <c r="BM168" s="542"/>
      <c r="BN168" s="542"/>
      <c r="BO168" s="542"/>
      <c r="BP168" s="542"/>
      <c r="BQ168" s="542"/>
      <c r="BR168" s="542"/>
      <c r="BS168" s="542"/>
      <c r="BT168" s="542"/>
      <c r="BU168" s="542"/>
      <c r="BV168" s="542"/>
      <c r="BW168" s="544"/>
      <c r="BX168" s="545"/>
      <c r="BY168" s="551" t="s">
        <v>242</v>
      </c>
      <c r="BZ168" s="552"/>
      <c r="CA168" s="552"/>
      <c r="CB168" s="552"/>
      <c r="CC168" s="553"/>
    </row>
    <row r="169" spans="1:81" ht="22.5" customHeight="1" x14ac:dyDescent="0.25">
      <c r="A169" s="535"/>
      <c r="B169" s="533"/>
      <c r="C169" s="533"/>
      <c r="D169" s="533"/>
      <c r="E169" s="534"/>
      <c r="F169" s="535" t="s">
        <v>449</v>
      </c>
      <c r="G169" s="521"/>
      <c r="H169" s="534"/>
      <c r="I169" s="534"/>
      <c r="J169" s="534"/>
      <c r="K169" s="534"/>
      <c r="L169" s="534"/>
      <c r="M169" s="534"/>
      <c r="N169" s="534"/>
      <c r="O169" s="534"/>
      <c r="P169" s="534"/>
      <c r="Q169" s="534"/>
      <c r="R169" s="534"/>
      <c r="S169" s="534"/>
      <c r="T169" s="534"/>
      <c r="U169" s="534"/>
      <c r="V169" s="534"/>
      <c r="W169" s="534"/>
      <c r="X169" s="534"/>
      <c r="Y169" s="534"/>
      <c r="Z169" s="534"/>
      <c r="AA169" s="534"/>
      <c r="AB169" s="534"/>
      <c r="AC169" s="534"/>
      <c r="AD169" s="534"/>
      <c r="AE169" s="534"/>
      <c r="AF169" s="534"/>
      <c r="AG169" s="534"/>
      <c r="AH169" s="534"/>
      <c r="AI169" s="534"/>
      <c r="AJ169" s="534"/>
      <c r="AK169" s="534"/>
      <c r="AL169" s="534"/>
      <c r="AM169" s="534"/>
      <c r="AN169" s="534"/>
      <c r="AO169" s="534"/>
      <c r="AP169" s="534"/>
      <c r="AQ169" s="534"/>
      <c r="AR169" s="534"/>
      <c r="AS169" s="534"/>
      <c r="AT169" s="534"/>
      <c r="AU169" s="534"/>
      <c r="AV169" s="534"/>
      <c r="AW169" s="534"/>
      <c r="AX169" s="534"/>
      <c r="AY169" s="534"/>
      <c r="AZ169" s="534"/>
      <c r="BA169" s="534"/>
      <c r="BB169" s="534"/>
      <c r="BC169" s="534"/>
      <c r="BD169" s="534"/>
      <c r="BE169" s="534"/>
      <c r="BF169" s="534"/>
      <c r="BG169" s="534"/>
      <c r="BH169" s="534"/>
      <c r="BI169" s="534"/>
      <c r="BJ169" s="534"/>
      <c r="BK169" s="534"/>
      <c r="BL169" s="534"/>
      <c r="BM169" s="534"/>
      <c r="BN169" s="534"/>
      <c r="BO169" s="534"/>
      <c r="BP169" s="534"/>
      <c r="BQ169" s="534"/>
      <c r="BR169" s="534"/>
      <c r="BS169" s="534"/>
      <c r="BT169" s="534"/>
      <c r="BU169" s="534"/>
      <c r="BV169" s="534"/>
      <c r="BW169" s="536"/>
      <c r="BX169" s="537"/>
      <c r="BY169" s="548"/>
      <c r="BZ169" s="549"/>
      <c r="CA169" s="549"/>
      <c r="CB169" s="549"/>
      <c r="CC169" s="550"/>
    </row>
    <row r="170" spans="1:81" ht="22.5" customHeight="1" x14ac:dyDescent="0.25">
      <c r="A170" s="414"/>
      <c r="B170" s="541" t="s">
        <v>282</v>
      </c>
      <c r="C170" s="541"/>
      <c r="D170" s="541"/>
      <c r="E170" s="542"/>
      <c r="F170" s="555" t="s">
        <v>396</v>
      </c>
      <c r="G170" s="523"/>
      <c r="H170" s="542"/>
      <c r="I170" s="542"/>
      <c r="J170" s="542"/>
      <c r="K170" s="542"/>
      <c r="L170" s="542"/>
      <c r="M170" s="542"/>
      <c r="N170" s="542"/>
      <c r="O170" s="542"/>
      <c r="P170" s="542"/>
      <c r="Q170" s="542"/>
      <c r="R170" s="542"/>
      <c r="S170" s="542"/>
      <c r="T170" s="542"/>
      <c r="U170" s="542"/>
      <c r="V170" s="542"/>
      <c r="W170" s="542"/>
      <c r="X170" s="542"/>
      <c r="Y170" s="542"/>
      <c r="Z170" s="542"/>
      <c r="AA170" s="542"/>
      <c r="AB170" s="542"/>
      <c r="AC170" s="542"/>
      <c r="AD170" s="542"/>
      <c r="AE170" s="542"/>
      <c r="AF170" s="542"/>
      <c r="AG170" s="542"/>
      <c r="AH170" s="542"/>
      <c r="AI170" s="542"/>
      <c r="AJ170" s="542"/>
      <c r="AK170" s="542"/>
      <c r="AL170" s="542"/>
      <c r="AM170" s="542"/>
      <c r="AN170" s="542"/>
      <c r="AO170" s="542"/>
      <c r="AP170" s="542"/>
      <c r="AQ170" s="542"/>
      <c r="AR170" s="542"/>
      <c r="AS170" s="542"/>
      <c r="AT170" s="542"/>
      <c r="AU170" s="542"/>
      <c r="AV170" s="542"/>
      <c r="AW170" s="542"/>
      <c r="AX170" s="542"/>
      <c r="AY170" s="542"/>
      <c r="AZ170" s="542"/>
      <c r="BA170" s="542"/>
      <c r="BB170" s="542"/>
      <c r="BC170" s="542"/>
      <c r="BD170" s="542"/>
      <c r="BE170" s="542"/>
      <c r="BF170" s="542"/>
      <c r="BG170" s="542"/>
      <c r="BH170" s="542"/>
      <c r="BI170" s="542"/>
      <c r="BJ170" s="542"/>
      <c r="BK170" s="542"/>
      <c r="BL170" s="542"/>
      <c r="BM170" s="542"/>
      <c r="BN170" s="542"/>
      <c r="BO170" s="542"/>
      <c r="BP170" s="542"/>
      <c r="BQ170" s="542"/>
      <c r="BR170" s="542"/>
      <c r="BS170" s="542"/>
      <c r="BT170" s="542"/>
      <c r="BU170" s="542"/>
      <c r="BV170" s="542"/>
      <c r="BW170" s="544"/>
      <c r="BX170" s="545"/>
      <c r="BY170" s="614" t="s">
        <v>115</v>
      </c>
      <c r="BZ170" s="614"/>
      <c r="CA170" s="614"/>
      <c r="CB170" s="614"/>
      <c r="CC170" s="615"/>
    </row>
    <row r="171" spans="1:81" ht="22.5" customHeight="1" x14ac:dyDescent="0.25">
      <c r="A171" s="414"/>
      <c r="B171" s="533"/>
      <c r="C171" s="533"/>
      <c r="D171" s="533"/>
      <c r="E171" s="534"/>
      <c r="F171" s="554" t="s">
        <v>397</v>
      </c>
      <c r="G171" s="521"/>
      <c r="H171" s="534"/>
      <c r="I171" s="534"/>
      <c r="J171" s="534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34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34"/>
      <c r="AH171" s="534"/>
      <c r="AI171" s="534"/>
      <c r="AJ171" s="534"/>
      <c r="AK171" s="534"/>
      <c r="AL171" s="534"/>
      <c r="AM171" s="534"/>
      <c r="AN171" s="534"/>
      <c r="AO171" s="534"/>
      <c r="AP171" s="534"/>
      <c r="AQ171" s="534"/>
      <c r="AR171" s="534"/>
      <c r="AS171" s="534"/>
      <c r="AT171" s="534"/>
      <c r="AU171" s="534"/>
      <c r="AV171" s="534"/>
      <c r="AW171" s="534"/>
      <c r="AX171" s="534"/>
      <c r="AY171" s="534"/>
      <c r="AZ171" s="534"/>
      <c r="BA171" s="534"/>
      <c r="BB171" s="534"/>
      <c r="BC171" s="534"/>
      <c r="BD171" s="534"/>
      <c r="BE171" s="534"/>
      <c r="BF171" s="534"/>
      <c r="BG171" s="534"/>
      <c r="BH171" s="534"/>
      <c r="BI171" s="534"/>
      <c r="BJ171" s="534"/>
      <c r="BK171" s="534"/>
      <c r="BL171" s="534"/>
      <c r="BM171" s="534"/>
      <c r="BN171" s="534"/>
      <c r="BO171" s="534"/>
      <c r="BP171" s="534"/>
      <c r="BQ171" s="534"/>
      <c r="BR171" s="534"/>
      <c r="BS171" s="534"/>
      <c r="BT171" s="534"/>
      <c r="BU171" s="534"/>
      <c r="BV171" s="534"/>
      <c r="BW171" s="536"/>
      <c r="BX171" s="537"/>
      <c r="BY171" s="548"/>
      <c r="BZ171" s="549"/>
      <c r="CA171" s="549"/>
      <c r="CB171" s="549"/>
      <c r="CC171" s="550"/>
    </row>
    <row r="172" spans="1:81" ht="22.5" customHeight="1" x14ac:dyDescent="0.25">
      <c r="A172" s="414"/>
      <c r="B172" s="415" t="s">
        <v>283</v>
      </c>
      <c r="C172" s="415"/>
      <c r="D172" s="415"/>
      <c r="E172" s="416"/>
      <c r="F172" s="420" t="s">
        <v>281</v>
      </c>
      <c r="G172" s="261"/>
      <c r="H172" s="416"/>
      <c r="I172" s="416"/>
      <c r="J172" s="416"/>
      <c r="K172" s="416"/>
      <c r="L172" s="416"/>
      <c r="M172" s="416"/>
      <c r="N172" s="416"/>
      <c r="O172" s="416"/>
      <c r="P172" s="416"/>
      <c r="Q172" s="416"/>
      <c r="R172" s="416"/>
      <c r="S172" s="416"/>
      <c r="T172" s="416"/>
      <c r="U172" s="416"/>
      <c r="V172" s="416"/>
      <c r="W172" s="416"/>
      <c r="X172" s="416"/>
      <c r="Y172" s="416"/>
      <c r="Z172" s="416"/>
      <c r="AA172" s="416"/>
      <c r="AB172" s="416"/>
      <c r="AC172" s="416"/>
      <c r="AD172" s="416"/>
      <c r="AE172" s="416"/>
      <c r="AF172" s="416"/>
      <c r="AG172" s="416"/>
      <c r="AH172" s="416"/>
      <c r="AI172" s="416"/>
      <c r="AJ172" s="416"/>
      <c r="AK172" s="416"/>
      <c r="AL172" s="416"/>
      <c r="AM172" s="416"/>
      <c r="AN172" s="416"/>
      <c r="AO172" s="416"/>
      <c r="AP172" s="416"/>
      <c r="AQ172" s="416"/>
      <c r="AR172" s="416"/>
      <c r="AS172" s="416"/>
      <c r="AT172" s="416"/>
      <c r="AU172" s="416"/>
      <c r="AV172" s="416"/>
      <c r="AW172" s="416"/>
      <c r="AX172" s="416"/>
      <c r="AY172" s="416"/>
      <c r="AZ172" s="416"/>
      <c r="BA172" s="416"/>
      <c r="BB172" s="416"/>
      <c r="BC172" s="416"/>
      <c r="BD172" s="416"/>
      <c r="BE172" s="416"/>
      <c r="BF172" s="416"/>
      <c r="BG172" s="416"/>
      <c r="BH172" s="416"/>
      <c r="BI172" s="416"/>
      <c r="BJ172" s="416"/>
      <c r="BK172" s="416"/>
      <c r="BL172" s="416"/>
      <c r="BM172" s="416"/>
      <c r="BN172" s="416"/>
      <c r="BO172" s="416"/>
      <c r="BP172" s="416"/>
      <c r="BQ172" s="416"/>
      <c r="BR172" s="416"/>
      <c r="BS172" s="416"/>
      <c r="BT172" s="416"/>
      <c r="BU172" s="416"/>
      <c r="BV172" s="416"/>
      <c r="BW172" s="417"/>
      <c r="BX172" s="418"/>
      <c r="BY172" s="329" t="s">
        <v>116</v>
      </c>
      <c r="BZ172" s="329"/>
      <c r="CA172" s="329"/>
      <c r="CB172" s="329"/>
      <c r="CC172" s="419"/>
    </row>
    <row r="173" spans="1:81" ht="22.5" customHeight="1" x14ac:dyDescent="0.25">
      <c r="A173" s="414"/>
      <c r="B173" s="415" t="s">
        <v>284</v>
      </c>
      <c r="C173" s="415"/>
      <c r="D173" s="415"/>
      <c r="E173" s="416"/>
      <c r="F173" s="420" t="s">
        <v>341</v>
      </c>
      <c r="G173" s="261"/>
      <c r="H173" s="416"/>
      <c r="I173" s="416"/>
      <c r="J173" s="416"/>
      <c r="K173" s="416"/>
      <c r="L173" s="416"/>
      <c r="M173" s="416"/>
      <c r="N173" s="416"/>
      <c r="O173" s="416"/>
      <c r="P173" s="416"/>
      <c r="Q173" s="416"/>
      <c r="R173" s="416"/>
      <c r="S173" s="416"/>
      <c r="T173" s="416"/>
      <c r="U173" s="416"/>
      <c r="V173" s="416"/>
      <c r="W173" s="416"/>
      <c r="X173" s="416"/>
      <c r="Y173" s="416"/>
      <c r="Z173" s="416"/>
      <c r="AA173" s="416"/>
      <c r="AB173" s="416"/>
      <c r="AC173" s="416"/>
      <c r="AD173" s="416"/>
      <c r="AE173" s="416"/>
      <c r="AF173" s="416"/>
      <c r="AG173" s="416"/>
      <c r="AH173" s="416"/>
      <c r="AI173" s="416"/>
      <c r="AJ173" s="416"/>
      <c r="AK173" s="416"/>
      <c r="AL173" s="416"/>
      <c r="AM173" s="416"/>
      <c r="AN173" s="416"/>
      <c r="AO173" s="416"/>
      <c r="AP173" s="416"/>
      <c r="AQ173" s="416"/>
      <c r="AR173" s="416"/>
      <c r="AS173" s="416"/>
      <c r="AT173" s="416"/>
      <c r="AU173" s="416"/>
      <c r="AV173" s="416"/>
      <c r="AW173" s="416"/>
      <c r="AX173" s="416"/>
      <c r="AY173" s="416"/>
      <c r="AZ173" s="416"/>
      <c r="BA173" s="416"/>
      <c r="BB173" s="416"/>
      <c r="BC173" s="416"/>
      <c r="BD173" s="416"/>
      <c r="BE173" s="416"/>
      <c r="BF173" s="416"/>
      <c r="BG173" s="416"/>
      <c r="BH173" s="416"/>
      <c r="BI173" s="416"/>
      <c r="BJ173" s="416"/>
      <c r="BK173" s="416"/>
      <c r="BL173" s="416"/>
      <c r="BM173" s="416"/>
      <c r="BN173" s="416"/>
      <c r="BO173" s="416"/>
      <c r="BP173" s="416"/>
      <c r="BQ173" s="416"/>
      <c r="BR173" s="416"/>
      <c r="BS173" s="416"/>
      <c r="BT173" s="416"/>
      <c r="BU173" s="416"/>
      <c r="BV173" s="416"/>
      <c r="BW173" s="417"/>
      <c r="BX173" s="418"/>
      <c r="BY173" s="329" t="s">
        <v>237</v>
      </c>
      <c r="BZ173" s="329"/>
      <c r="CA173" s="329"/>
      <c r="CB173" s="329"/>
      <c r="CC173" s="419"/>
    </row>
    <row r="174" spans="1:81" ht="22.5" customHeight="1" x14ac:dyDescent="0.25">
      <c r="A174" s="543"/>
      <c r="B174" s="541" t="s">
        <v>268</v>
      </c>
      <c r="C174" s="541"/>
      <c r="D174" s="541"/>
      <c r="E174" s="542"/>
      <c r="F174" s="555" t="s">
        <v>342</v>
      </c>
      <c r="G174" s="523"/>
      <c r="H174" s="542"/>
      <c r="I174" s="542"/>
      <c r="J174" s="542"/>
      <c r="K174" s="542"/>
      <c r="L174" s="542"/>
      <c r="M174" s="542"/>
      <c r="N174" s="542"/>
      <c r="O174" s="542"/>
      <c r="P174" s="542"/>
      <c r="Q174" s="542"/>
      <c r="R174" s="542"/>
      <c r="S174" s="542"/>
      <c r="T174" s="542"/>
      <c r="U174" s="542"/>
      <c r="V174" s="542"/>
      <c r="W174" s="542"/>
      <c r="X174" s="542"/>
      <c r="Y174" s="542"/>
      <c r="Z174" s="542"/>
      <c r="AA174" s="542"/>
      <c r="AB174" s="542"/>
      <c r="AC174" s="542"/>
      <c r="AD174" s="542"/>
      <c r="AE174" s="542"/>
      <c r="AF174" s="542"/>
      <c r="AG174" s="542"/>
      <c r="AH174" s="542"/>
      <c r="AI174" s="542"/>
      <c r="AJ174" s="542"/>
      <c r="AK174" s="542"/>
      <c r="AL174" s="542"/>
      <c r="AM174" s="542"/>
      <c r="AN174" s="542"/>
      <c r="AO174" s="542"/>
      <c r="AP174" s="542"/>
      <c r="AQ174" s="542"/>
      <c r="AR174" s="542"/>
      <c r="AS174" s="542"/>
      <c r="AT174" s="542"/>
      <c r="AU174" s="542"/>
      <c r="AV174" s="542"/>
      <c r="AW174" s="542"/>
      <c r="AX174" s="542"/>
      <c r="AY174" s="542"/>
      <c r="AZ174" s="542"/>
      <c r="BA174" s="542"/>
      <c r="BB174" s="542"/>
      <c r="BC174" s="542"/>
      <c r="BD174" s="542"/>
      <c r="BE174" s="542"/>
      <c r="BF174" s="542"/>
      <c r="BG174" s="542"/>
      <c r="BH174" s="542"/>
      <c r="BI174" s="542"/>
      <c r="BJ174" s="542"/>
      <c r="BK174" s="542"/>
      <c r="BL174" s="542"/>
      <c r="BM174" s="542"/>
      <c r="BN174" s="542"/>
      <c r="BO174" s="542"/>
      <c r="BP174" s="542"/>
      <c r="BQ174" s="542"/>
      <c r="BR174" s="542"/>
      <c r="BS174" s="542"/>
      <c r="BT174" s="542"/>
      <c r="BU174" s="542"/>
      <c r="BV174" s="542"/>
      <c r="BW174" s="544"/>
      <c r="BX174" s="545"/>
      <c r="BY174" s="546" t="s">
        <v>238</v>
      </c>
      <c r="BZ174" s="546"/>
      <c r="CA174" s="546"/>
      <c r="CB174" s="546"/>
      <c r="CC174" s="547"/>
    </row>
    <row r="175" spans="1:81" ht="22.5" customHeight="1" x14ac:dyDescent="0.25">
      <c r="A175" s="535"/>
      <c r="B175" s="533"/>
      <c r="C175" s="533"/>
      <c r="D175" s="533"/>
      <c r="E175" s="534"/>
      <c r="F175" s="554" t="s">
        <v>343</v>
      </c>
      <c r="G175" s="521"/>
      <c r="H175" s="534"/>
      <c r="I175" s="534"/>
      <c r="J175" s="534"/>
      <c r="K175" s="534"/>
      <c r="L175" s="534"/>
      <c r="M175" s="534"/>
      <c r="N175" s="534"/>
      <c r="O175" s="534"/>
      <c r="P175" s="534"/>
      <c r="Q175" s="534"/>
      <c r="R175" s="534"/>
      <c r="S175" s="534"/>
      <c r="T175" s="534"/>
      <c r="U175" s="534"/>
      <c r="V175" s="534"/>
      <c r="W175" s="534"/>
      <c r="X175" s="534"/>
      <c r="Y175" s="534"/>
      <c r="Z175" s="534"/>
      <c r="AA175" s="534"/>
      <c r="AB175" s="534"/>
      <c r="AC175" s="534"/>
      <c r="AD175" s="534"/>
      <c r="AE175" s="534"/>
      <c r="AF175" s="534"/>
      <c r="AG175" s="534"/>
      <c r="AH175" s="534"/>
      <c r="AI175" s="534"/>
      <c r="AJ175" s="534"/>
      <c r="AK175" s="534"/>
      <c r="AL175" s="534"/>
      <c r="AM175" s="534"/>
      <c r="AN175" s="534"/>
      <c r="AO175" s="534"/>
      <c r="AP175" s="534"/>
      <c r="AQ175" s="534"/>
      <c r="AR175" s="534"/>
      <c r="AS175" s="534"/>
      <c r="AT175" s="534"/>
      <c r="AU175" s="534"/>
      <c r="AV175" s="534"/>
      <c r="AW175" s="534"/>
      <c r="AX175" s="534"/>
      <c r="AY175" s="534"/>
      <c r="AZ175" s="534"/>
      <c r="BA175" s="534"/>
      <c r="BB175" s="534"/>
      <c r="BC175" s="534"/>
      <c r="BD175" s="534"/>
      <c r="BE175" s="534"/>
      <c r="BF175" s="534"/>
      <c r="BG175" s="534"/>
      <c r="BH175" s="534"/>
      <c r="BI175" s="534"/>
      <c r="BJ175" s="534"/>
      <c r="BK175" s="534"/>
      <c r="BL175" s="534"/>
      <c r="BM175" s="534"/>
      <c r="BN175" s="534"/>
      <c r="BO175" s="534"/>
      <c r="BP175" s="534"/>
      <c r="BQ175" s="534"/>
      <c r="BR175" s="534"/>
      <c r="BS175" s="534"/>
      <c r="BT175" s="534"/>
      <c r="BU175" s="534"/>
      <c r="BV175" s="534"/>
      <c r="BW175" s="536"/>
      <c r="BX175" s="537"/>
      <c r="BY175" s="548"/>
      <c r="BZ175" s="549"/>
      <c r="CA175" s="549"/>
      <c r="CB175" s="549"/>
      <c r="CC175" s="550"/>
    </row>
    <row r="176" spans="1:81" ht="22.5" customHeight="1" x14ac:dyDescent="0.25">
      <c r="A176" s="543"/>
      <c r="B176" s="541" t="s">
        <v>251</v>
      </c>
      <c r="C176" s="541"/>
      <c r="D176" s="541"/>
      <c r="E176" s="542"/>
      <c r="F176" s="555" t="s">
        <v>359</v>
      </c>
      <c r="G176" s="523"/>
      <c r="H176" s="542"/>
      <c r="I176" s="542"/>
      <c r="J176" s="542"/>
      <c r="K176" s="542"/>
      <c r="L176" s="542"/>
      <c r="M176" s="542"/>
      <c r="N176" s="542"/>
      <c r="O176" s="542"/>
      <c r="P176" s="542"/>
      <c r="Q176" s="542"/>
      <c r="R176" s="542"/>
      <c r="S176" s="542"/>
      <c r="T176" s="542"/>
      <c r="U176" s="542"/>
      <c r="V176" s="542"/>
      <c r="W176" s="542"/>
      <c r="X176" s="542"/>
      <c r="Y176" s="542"/>
      <c r="Z176" s="542"/>
      <c r="AA176" s="542"/>
      <c r="AB176" s="542"/>
      <c r="AC176" s="542"/>
      <c r="AD176" s="542"/>
      <c r="AE176" s="542"/>
      <c r="AF176" s="542"/>
      <c r="AG176" s="542"/>
      <c r="AH176" s="542"/>
      <c r="AI176" s="542"/>
      <c r="AJ176" s="542"/>
      <c r="AK176" s="542"/>
      <c r="AL176" s="542"/>
      <c r="AM176" s="542"/>
      <c r="AN176" s="542"/>
      <c r="AO176" s="542"/>
      <c r="AP176" s="542"/>
      <c r="AQ176" s="542"/>
      <c r="AR176" s="542"/>
      <c r="AS176" s="542"/>
      <c r="AT176" s="542"/>
      <c r="AU176" s="542"/>
      <c r="AV176" s="542"/>
      <c r="AW176" s="542"/>
      <c r="AX176" s="542"/>
      <c r="AY176" s="542"/>
      <c r="AZ176" s="542"/>
      <c r="BA176" s="542"/>
      <c r="BB176" s="542"/>
      <c r="BC176" s="542"/>
      <c r="BD176" s="542"/>
      <c r="BE176" s="542"/>
      <c r="BF176" s="542"/>
      <c r="BG176" s="542"/>
      <c r="BH176" s="542"/>
      <c r="BI176" s="542"/>
      <c r="BJ176" s="542"/>
      <c r="BK176" s="542"/>
      <c r="BL176" s="542"/>
      <c r="BM176" s="542"/>
      <c r="BN176" s="542"/>
      <c r="BO176" s="542"/>
      <c r="BP176" s="542"/>
      <c r="BQ176" s="542"/>
      <c r="BR176" s="542"/>
      <c r="BS176" s="542"/>
      <c r="BT176" s="542"/>
      <c r="BU176" s="542"/>
      <c r="BV176" s="542"/>
      <c r="BW176" s="544"/>
      <c r="BX176" s="545"/>
      <c r="BY176" s="546" t="s">
        <v>303</v>
      </c>
      <c r="BZ176" s="546"/>
      <c r="CA176" s="546"/>
      <c r="CB176" s="546"/>
      <c r="CC176" s="547"/>
    </row>
    <row r="177" spans="1:81" ht="22.5" customHeight="1" x14ac:dyDescent="0.25">
      <c r="A177" s="535"/>
      <c r="B177" s="533"/>
      <c r="C177" s="533"/>
      <c r="D177" s="533"/>
      <c r="E177" s="534"/>
      <c r="F177" s="554" t="s">
        <v>360</v>
      </c>
      <c r="G177" s="521"/>
      <c r="H177" s="534"/>
      <c r="I177" s="534"/>
      <c r="J177" s="534"/>
      <c r="K177" s="534"/>
      <c r="L177" s="534"/>
      <c r="M177" s="534"/>
      <c r="N177" s="534"/>
      <c r="O177" s="534"/>
      <c r="P177" s="534"/>
      <c r="Q177" s="534"/>
      <c r="R177" s="534"/>
      <c r="S177" s="534"/>
      <c r="T177" s="534"/>
      <c r="U177" s="534"/>
      <c r="V177" s="534"/>
      <c r="W177" s="534"/>
      <c r="X177" s="534"/>
      <c r="Y177" s="534"/>
      <c r="Z177" s="534"/>
      <c r="AA177" s="534"/>
      <c r="AB177" s="534"/>
      <c r="AC177" s="534"/>
      <c r="AD177" s="534"/>
      <c r="AE177" s="534"/>
      <c r="AF177" s="534"/>
      <c r="AG177" s="534"/>
      <c r="AH177" s="534"/>
      <c r="AI177" s="534"/>
      <c r="AJ177" s="534"/>
      <c r="AK177" s="534"/>
      <c r="AL177" s="534"/>
      <c r="AM177" s="534"/>
      <c r="AN177" s="534"/>
      <c r="AO177" s="534"/>
      <c r="AP177" s="534"/>
      <c r="AQ177" s="534"/>
      <c r="AR177" s="534"/>
      <c r="AS177" s="534"/>
      <c r="AT177" s="534"/>
      <c r="AU177" s="534"/>
      <c r="AV177" s="534"/>
      <c r="AW177" s="534"/>
      <c r="AX177" s="534"/>
      <c r="AY177" s="534"/>
      <c r="AZ177" s="534"/>
      <c r="BA177" s="534"/>
      <c r="BB177" s="534"/>
      <c r="BC177" s="534"/>
      <c r="BD177" s="534"/>
      <c r="BE177" s="534"/>
      <c r="BF177" s="534"/>
      <c r="BG177" s="534"/>
      <c r="BH177" s="534"/>
      <c r="BI177" s="534"/>
      <c r="BJ177" s="534"/>
      <c r="BK177" s="534"/>
      <c r="BL177" s="534"/>
      <c r="BM177" s="534"/>
      <c r="BN177" s="534"/>
      <c r="BO177" s="534"/>
      <c r="BP177" s="534"/>
      <c r="BQ177" s="534"/>
      <c r="BR177" s="534"/>
      <c r="BS177" s="534"/>
      <c r="BT177" s="534"/>
      <c r="BU177" s="534"/>
      <c r="BV177" s="534"/>
      <c r="BW177" s="536"/>
      <c r="BX177" s="537"/>
      <c r="BY177" s="548"/>
      <c r="BZ177" s="549"/>
      <c r="CA177" s="549"/>
      <c r="CB177" s="549"/>
      <c r="CC177" s="550"/>
    </row>
    <row r="178" spans="1:81" ht="22.5" customHeight="1" x14ac:dyDescent="0.25">
      <c r="A178" s="543"/>
      <c r="B178" s="541" t="s">
        <v>285</v>
      </c>
      <c r="C178" s="541"/>
      <c r="D178" s="541"/>
      <c r="E178" s="542"/>
      <c r="F178" s="555" t="s">
        <v>344</v>
      </c>
      <c r="G178" s="523"/>
      <c r="H178" s="542"/>
      <c r="I178" s="542"/>
      <c r="J178" s="542"/>
      <c r="K178" s="542"/>
      <c r="L178" s="542"/>
      <c r="M178" s="542"/>
      <c r="N178" s="542"/>
      <c r="O178" s="542"/>
      <c r="P178" s="542"/>
      <c r="Q178" s="542"/>
      <c r="R178" s="542"/>
      <c r="S178" s="542"/>
      <c r="T178" s="542"/>
      <c r="U178" s="542"/>
      <c r="V178" s="542"/>
      <c r="W178" s="542"/>
      <c r="X178" s="542"/>
      <c r="Y178" s="542"/>
      <c r="Z178" s="542"/>
      <c r="AA178" s="542"/>
      <c r="AB178" s="542"/>
      <c r="AC178" s="542"/>
      <c r="AD178" s="542"/>
      <c r="AE178" s="542"/>
      <c r="AF178" s="542"/>
      <c r="AG178" s="542"/>
      <c r="AH178" s="542"/>
      <c r="AI178" s="542"/>
      <c r="AJ178" s="542"/>
      <c r="AK178" s="542"/>
      <c r="AL178" s="542"/>
      <c r="AM178" s="542"/>
      <c r="AN178" s="542"/>
      <c r="AO178" s="542"/>
      <c r="AP178" s="542"/>
      <c r="AQ178" s="542"/>
      <c r="AR178" s="542"/>
      <c r="AS178" s="542"/>
      <c r="AT178" s="542"/>
      <c r="AU178" s="542"/>
      <c r="AV178" s="542"/>
      <c r="AW178" s="542"/>
      <c r="AX178" s="542"/>
      <c r="AY178" s="542"/>
      <c r="AZ178" s="542"/>
      <c r="BA178" s="542"/>
      <c r="BB178" s="542"/>
      <c r="BC178" s="542"/>
      <c r="BD178" s="542"/>
      <c r="BE178" s="542"/>
      <c r="BF178" s="542"/>
      <c r="BG178" s="542"/>
      <c r="BH178" s="542"/>
      <c r="BI178" s="542"/>
      <c r="BJ178" s="542"/>
      <c r="BK178" s="542"/>
      <c r="BL178" s="542"/>
      <c r="BM178" s="542"/>
      <c r="BN178" s="542"/>
      <c r="BO178" s="542"/>
      <c r="BP178" s="542"/>
      <c r="BQ178" s="542"/>
      <c r="BR178" s="542"/>
      <c r="BS178" s="542"/>
      <c r="BT178" s="542"/>
      <c r="BU178" s="542"/>
      <c r="BV178" s="542"/>
      <c r="BW178" s="544"/>
      <c r="BX178" s="545"/>
      <c r="BY178" s="546" t="s">
        <v>295</v>
      </c>
      <c r="BZ178" s="546"/>
      <c r="CA178" s="546"/>
      <c r="CB178" s="546"/>
      <c r="CC178" s="547"/>
    </row>
    <row r="179" spans="1:81" ht="22.5" customHeight="1" x14ac:dyDescent="0.25">
      <c r="A179" s="535"/>
      <c r="B179" s="533"/>
      <c r="C179" s="533"/>
      <c r="D179" s="533"/>
      <c r="E179" s="534"/>
      <c r="F179" s="554" t="s">
        <v>345</v>
      </c>
      <c r="G179" s="521"/>
      <c r="H179" s="534"/>
      <c r="I179" s="534"/>
      <c r="J179" s="534"/>
      <c r="K179" s="534"/>
      <c r="L179" s="534"/>
      <c r="M179" s="534"/>
      <c r="N179" s="534"/>
      <c r="O179" s="534"/>
      <c r="P179" s="534"/>
      <c r="Q179" s="534"/>
      <c r="R179" s="534"/>
      <c r="S179" s="534"/>
      <c r="T179" s="534"/>
      <c r="U179" s="534"/>
      <c r="V179" s="534"/>
      <c r="W179" s="534"/>
      <c r="X179" s="534"/>
      <c r="Y179" s="534"/>
      <c r="Z179" s="534"/>
      <c r="AA179" s="534"/>
      <c r="AB179" s="534"/>
      <c r="AC179" s="534"/>
      <c r="AD179" s="534"/>
      <c r="AE179" s="534"/>
      <c r="AF179" s="534"/>
      <c r="AG179" s="534"/>
      <c r="AH179" s="534"/>
      <c r="AI179" s="534"/>
      <c r="AJ179" s="534"/>
      <c r="AK179" s="534"/>
      <c r="AL179" s="534"/>
      <c r="AM179" s="534"/>
      <c r="AN179" s="534"/>
      <c r="AO179" s="534"/>
      <c r="AP179" s="534"/>
      <c r="AQ179" s="534"/>
      <c r="AR179" s="534"/>
      <c r="AS179" s="534"/>
      <c r="AT179" s="534"/>
      <c r="AU179" s="534"/>
      <c r="AV179" s="534"/>
      <c r="AW179" s="534"/>
      <c r="AX179" s="534"/>
      <c r="AY179" s="534"/>
      <c r="AZ179" s="534"/>
      <c r="BA179" s="534"/>
      <c r="BB179" s="534"/>
      <c r="BC179" s="534"/>
      <c r="BD179" s="534"/>
      <c r="BE179" s="534"/>
      <c r="BF179" s="534"/>
      <c r="BG179" s="534"/>
      <c r="BH179" s="534"/>
      <c r="BI179" s="534"/>
      <c r="BJ179" s="534"/>
      <c r="BK179" s="534"/>
      <c r="BL179" s="534"/>
      <c r="BM179" s="534"/>
      <c r="BN179" s="534"/>
      <c r="BO179" s="534"/>
      <c r="BP179" s="534"/>
      <c r="BQ179" s="534"/>
      <c r="BR179" s="534"/>
      <c r="BS179" s="534"/>
      <c r="BT179" s="534"/>
      <c r="BU179" s="534"/>
      <c r="BV179" s="534"/>
      <c r="BW179" s="536"/>
      <c r="BX179" s="537"/>
      <c r="BY179" s="538"/>
      <c r="BZ179" s="538"/>
      <c r="CA179" s="538"/>
      <c r="CB179" s="538"/>
      <c r="CC179" s="539"/>
    </row>
    <row r="182" spans="1:81" ht="19.5" customHeight="1" x14ac:dyDescent="0.25">
      <c r="I182" s="120" t="s">
        <v>223</v>
      </c>
      <c r="J182" s="433"/>
      <c r="K182" s="433"/>
      <c r="L182" s="120"/>
      <c r="M182" s="120"/>
      <c r="N182" s="120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20" t="s">
        <v>223</v>
      </c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</row>
    <row r="183" spans="1:81" ht="19.5" customHeight="1" x14ac:dyDescent="0.25">
      <c r="I183" s="435"/>
      <c r="J183" s="436"/>
      <c r="K183" s="436"/>
      <c r="L183" s="435"/>
      <c r="M183" s="435"/>
      <c r="N183" s="120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</row>
    <row r="184" spans="1:81" ht="19.5" customHeight="1" x14ac:dyDescent="0.25">
      <c r="A184" s="560"/>
      <c r="B184" s="559"/>
      <c r="C184" s="116"/>
      <c r="D184" s="116"/>
      <c r="E184" s="116"/>
      <c r="F184" s="559"/>
      <c r="G184" s="11"/>
      <c r="H184" s="116"/>
      <c r="I184" s="120" t="s">
        <v>233</v>
      </c>
      <c r="J184" s="120"/>
      <c r="K184" s="120"/>
      <c r="L184" s="120"/>
      <c r="M184" s="120"/>
      <c r="N184" s="120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20" t="s">
        <v>228</v>
      </c>
      <c r="AS184" s="120"/>
      <c r="AT184" s="120"/>
      <c r="AU184" s="116"/>
      <c r="AV184" s="116"/>
      <c r="AW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606"/>
      <c r="BY184" s="98"/>
      <c r="BZ184" s="98"/>
      <c r="CA184" s="98"/>
      <c r="CB184" s="98"/>
      <c r="CC184" s="98"/>
    </row>
    <row r="185" spans="1:81" ht="19.5" customHeight="1" x14ac:dyDescent="0.25">
      <c r="A185" s="560"/>
      <c r="B185" s="559"/>
      <c r="C185" s="116"/>
      <c r="D185" s="116"/>
      <c r="E185" s="116"/>
      <c r="F185" s="559"/>
      <c r="G185" s="11"/>
      <c r="H185" s="116"/>
      <c r="I185" s="120" t="s">
        <v>226</v>
      </c>
      <c r="J185" s="120"/>
      <c r="K185" s="120"/>
      <c r="L185" s="120"/>
      <c r="M185" s="120"/>
      <c r="N185" s="120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20" t="s">
        <v>229</v>
      </c>
      <c r="AS185" s="120"/>
      <c r="AT185" s="120"/>
      <c r="AU185" s="116"/>
      <c r="AV185" s="116"/>
      <c r="AW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606"/>
      <c r="BY185" s="98"/>
      <c r="BZ185" s="98"/>
      <c r="CA185" s="98"/>
      <c r="CB185" s="98"/>
      <c r="CC185" s="98"/>
    </row>
    <row r="186" spans="1:81" ht="19.5" customHeight="1" x14ac:dyDescent="0.25">
      <c r="A186" s="560"/>
      <c r="B186" s="559"/>
      <c r="C186" s="116"/>
      <c r="D186" s="116"/>
      <c r="E186" s="116"/>
      <c r="F186" s="559"/>
      <c r="G186" s="11"/>
      <c r="H186" s="116"/>
      <c r="I186" s="120" t="s">
        <v>227</v>
      </c>
      <c r="J186" s="120"/>
      <c r="K186" s="120"/>
      <c r="L186" s="120"/>
      <c r="M186" s="120"/>
      <c r="N186" s="120"/>
      <c r="O186" s="116"/>
      <c r="P186" s="116"/>
      <c r="Q186" s="116"/>
      <c r="R186" s="116"/>
      <c r="S186" s="116"/>
      <c r="T186" s="116"/>
      <c r="U186" s="116"/>
      <c r="V186" s="120" t="s">
        <v>369</v>
      </c>
      <c r="W186" s="116"/>
      <c r="X186" s="116"/>
      <c r="Y186" s="116"/>
      <c r="Z186" s="116"/>
      <c r="AA186" s="116"/>
      <c r="AB186" s="116"/>
      <c r="AC186" s="116"/>
      <c r="AD186" s="116"/>
      <c r="AE186" s="116"/>
      <c r="AF186" s="116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20" t="s">
        <v>413</v>
      </c>
      <c r="AS186" s="120"/>
      <c r="AT186" s="120"/>
      <c r="AU186" s="116"/>
      <c r="AV186" s="116"/>
      <c r="AW186" s="116"/>
      <c r="AY186" s="120" t="s">
        <v>415</v>
      </c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606"/>
      <c r="BY186" s="98"/>
      <c r="BZ186" s="98"/>
      <c r="CA186" s="98"/>
      <c r="CB186" s="98"/>
      <c r="CC186" s="98"/>
    </row>
    <row r="187" spans="1:81" ht="19.5" customHeight="1" x14ac:dyDescent="0.25">
      <c r="A187" s="560"/>
      <c r="B187" s="559"/>
      <c r="C187" s="116"/>
      <c r="D187" s="116"/>
      <c r="E187" s="116"/>
      <c r="F187" s="559"/>
      <c r="G187" s="11"/>
      <c r="H187" s="116"/>
      <c r="I187" s="134" t="s">
        <v>232</v>
      </c>
      <c r="J187" s="120"/>
      <c r="K187" s="120"/>
      <c r="L187" s="120"/>
      <c r="M187" s="120"/>
      <c r="N187" s="437"/>
      <c r="O187" s="116"/>
      <c r="P187" s="116"/>
      <c r="Q187" s="116"/>
      <c r="R187" s="116"/>
      <c r="S187" s="116"/>
      <c r="T187" s="116"/>
      <c r="U187" s="116"/>
      <c r="V187" s="116"/>
      <c r="W187" s="116"/>
      <c r="X187" s="116"/>
      <c r="Y187" s="116"/>
      <c r="Z187" s="116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34" t="s">
        <v>232</v>
      </c>
      <c r="AS187" s="120"/>
      <c r="AT187" s="120"/>
      <c r="AU187" s="116"/>
      <c r="AV187" s="116"/>
      <c r="AW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606"/>
      <c r="BY187" s="98"/>
      <c r="BZ187" s="98"/>
      <c r="CA187" s="98"/>
      <c r="CB187" s="98"/>
      <c r="CC187" s="98"/>
    </row>
    <row r="188" spans="1:81" ht="19.5" customHeight="1" x14ac:dyDescent="0.25">
      <c r="A188" s="560"/>
      <c r="B188" s="559"/>
      <c r="C188" s="116"/>
      <c r="D188" s="116"/>
      <c r="E188" s="116"/>
      <c r="F188" s="559"/>
      <c r="G188" s="11"/>
      <c r="H188" s="116"/>
      <c r="I188" s="433"/>
      <c r="J188" s="120"/>
      <c r="K188" s="120"/>
      <c r="L188" s="120"/>
      <c r="M188" s="120"/>
      <c r="N188" s="120"/>
      <c r="O188" s="116"/>
      <c r="P188" s="116"/>
      <c r="Q188" s="116"/>
      <c r="R188" s="116"/>
      <c r="S188" s="116"/>
      <c r="T188" s="116"/>
      <c r="U188" s="116"/>
      <c r="V188" s="116"/>
      <c r="W188" s="116"/>
      <c r="X188" s="116"/>
      <c r="Y188" s="116"/>
      <c r="Z188" s="116"/>
      <c r="AA188" s="116"/>
      <c r="AB188" s="116"/>
      <c r="AC188" s="116"/>
      <c r="AD188" s="116"/>
      <c r="AE188" s="116"/>
      <c r="AF188" s="116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606"/>
      <c r="BY188" s="98"/>
      <c r="BZ188" s="98"/>
      <c r="CA188" s="98"/>
      <c r="CB188" s="98"/>
      <c r="CC188" s="98"/>
    </row>
    <row r="189" spans="1:81" ht="19.5" customHeight="1" x14ac:dyDescent="0.25">
      <c r="A189" s="560"/>
      <c r="B189" s="559"/>
      <c r="C189" s="116"/>
      <c r="D189" s="116"/>
      <c r="E189" s="116"/>
      <c r="F189" s="559"/>
      <c r="G189" s="11"/>
      <c r="H189" s="116"/>
      <c r="AV189" s="3"/>
      <c r="AW189" s="3"/>
      <c r="BP189" s="116"/>
      <c r="BQ189" s="116"/>
      <c r="BR189" s="116"/>
      <c r="BS189" s="116"/>
      <c r="BT189" s="116"/>
      <c r="BU189" s="116"/>
      <c r="BV189" s="116"/>
      <c r="BW189" s="116"/>
      <c r="BX189" s="606"/>
      <c r="BY189" s="98"/>
      <c r="BZ189" s="98"/>
      <c r="CA189" s="98"/>
      <c r="CB189" s="98"/>
      <c r="CC189" s="98"/>
    </row>
    <row r="190" spans="1:81" ht="19.5" customHeight="1" x14ac:dyDescent="0.25">
      <c r="A190" s="560"/>
      <c r="B190" s="559"/>
      <c r="C190" s="116"/>
      <c r="D190" s="116"/>
      <c r="E190" s="116"/>
      <c r="F190" s="559"/>
      <c r="G190" s="11"/>
      <c r="H190" s="116"/>
      <c r="AV190" s="3"/>
      <c r="AW190" s="3"/>
      <c r="BP190" s="116"/>
      <c r="BQ190" s="116"/>
      <c r="BR190" s="116"/>
      <c r="BS190" s="116"/>
      <c r="BT190" s="116"/>
      <c r="BU190" s="116"/>
      <c r="BV190" s="116"/>
      <c r="BW190" s="116"/>
      <c r="BX190" s="606"/>
      <c r="BY190" s="98"/>
      <c r="BZ190" s="98"/>
      <c r="CA190" s="98"/>
      <c r="CB190" s="98"/>
      <c r="CC190" s="98"/>
    </row>
    <row r="191" spans="1:81" ht="19.5" customHeight="1" x14ac:dyDescent="0.25">
      <c r="A191" s="560"/>
      <c r="B191" s="559"/>
      <c r="C191" s="116"/>
      <c r="D191" s="116"/>
      <c r="E191" s="116"/>
      <c r="F191" s="559"/>
      <c r="G191" s="11"/>
      <c r="H191" s="116"/>
      <c r="AV191" s="3"/>
      <c r="AW191" s="3"/>
      <c r="BP191" s="116"/>
      <c r="BQ191" s="116"/>
      <c r="BR191" s="116"/>
      <c r="BS191" s="116"/>
      <c r="BT191" s="116"/>
      <c r="BU191" s="116"/>
      <c r="BV191" s="116"/>
      <c r="BW191" s="116"/>
      <c r="BX191" s="606"/>
      <c r="BY191" s="98"/>
      <c r="BZ191" s="98"/>
      <c r="CA191" s="98"/>
      <c r="CB191" s="98"/>
      <c r="CC191" s="98"/>
    </row>
    <row r="192" spans="1:81" ht="19.5" customHeight="1" x14ac:dyDescent="0.25">
      <c r="A192" s="560"/>
      <c r="B192" s="559"/>
      <c r="C192" s="116"/>
      <c r="D192" s="116"/>
      <c r="E192" s="116"/>
      <c r="F192" s="559"/>
      <c r="G192" s="11"/>
      <c r="H192" s="116"/>
      <c r="AV192" s="3"/>
      <c r="AW192" s="3"/>
      <c r="BP192" s="116"/>
      <c r="BQ192" s="116"/>
      <c r="BR192" s="116"/>
      <c r="BS192" s="116"/>
      <c r="BT192" s="116"/>
      <c r="BU192" s="116"/>
      <c r="BV192" s="116"/>
      <c r="BW192" s="116"/>
      <c r="BX192" s="606"/>
      <c r="BY192" s="98"/>
      <c r="BZ192" s="98"/>
      <c r="CA192" s="98"/>
      <c r="CB192" s="98"/>
      <c r="CC192" s="98"/>
    </row>
    <row r="193" spans="1:81" ht="19.5" customHeight="1" x14ac:dyDescent="0.25">
      <c r="A193" s="560"/>
      <c r="B193" s="559"/>
      <c r="C193" s="116"/>
      <c r="D193" s="116"/>
      <c r="E193" s="116"/>
      <c r="F193" s="559"/>
      <c r="G193" s="11"/>
      <c r="H193" s="116"/>
      <c r="I193" s="607" t="s">
        <v>468</v>
      </c>
      <c r="J193" s="120"/>
      <c r="K193" s="120"/>
      <c r="L193" s="120"/>
      <c r="M193" s="120"/>
      <c r="N193" s="120"/>
      <c r="O193" s="116"/>
      <c r="P193" s="116"/>
      <c r="Q193" s="116"/>
      <c r="R193" s="116"/>
      <c r="S193" s="116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16"/>
      <c r="AD193" s="116"/>
      <c r="AE193" s="116"/>
      <c r="AF193" s="116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606"/>
      <c r="BY193" s="98"/>
      <c r="BZ193" s="98"/>
      <c r="CA193" s="98"/>
      <c r="CB193" s="98"/>
      <c r="CC193" s="98"/>
    </row>
    <row r="194" spans="1:81" ht="19.5" customHeight="1" x14ac:dyDescent="0.25">
      <c r="A194" s="560"/>
      <c r="B194" s="559"/>
      <c r="C194" s="116"/>
      <c r="D194" s="116"/>
      <c r="E194" s="116"/>
      <c r="F194" s="559"/>
      <c r="G194" s="11"/>
      <c r="H194" s="116"/>
      <c r="I194" s="607"/>
      <c r="J194" s="120"/>
      <c r="K194" s="120"/>
      <c r="L194" s="120"/>
      <c r="M194" s="120"/>
      <c r="N194" s="120"/>
      <c r="O194" s="116"/>
      <c r="P194" s="116"/>
      <c r="Q194" s="116"/>
      <c r="R194" s="116"/>
      <c r="S194" s="116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606"/>
      <c r="BY194" s="98"/>
      <c r="BZ194" s="98"/>
      <c r="CA194" s="98"/>
      <c r="CB194" s="98"/>
      <c r="CC194" s="98"/>
    </row>
    <row r="195" spans="1:81" ht="22.5" customHeight="1" x14ac:dyDescent="0.25">
      <c r="I195" s="607" t="s">
        <v>467</v>
      </c>
      <c r="AV195" s="3"/>
      <c r="AW195" s="3"/>
      <c r="BX195" s="3"/>
      <c r="BY195" s="3"/>
      <c r="BZ195" s="3"/>
      <c r="CA195" s="3"/>
      <c r="CB195" s="3"/>
      <c r="CC195" s="3"/>
    </row>
    <row r="196" spans="1:81" ht="22.5" customHeight="1" x14ac:dyDescent="0.25">
      <c r="J196" s="120"/>
      <c r="AV196" s="3"/>
      <c r="AW196" s="3"/>
      <c r="BX196" s="3"/>
      <c r="BY196" s="3"/>
      <c r="BZ196" s="3"/>
      <c r="CA196" s="3"/>
      <c r="CB196" s="3"/>
      <c r="CC196" s="3"/>
    </row>
    <row r="197" spans="1:81" ht="22.5" customHeight="1" x14ac:dyDescent="0.25">
      <c r="A197" s="543"/>
      <c r="B197" s="541" t="s">
        <v>286</v>
      </c>
      <c r="C197" s="541"/>
      <c r="D197" s="541"/>
      <c r="E197" s="542"/>
      <c r="F197" s="543" t="s">
        <v>353</v>
      </c>
      <c r="G197" s="523"/>
      <c r="H197" s="542"/>
      <c r="I197" s="542"/>
      <c r="J197" s="542"/>
      <c r="K197" s="542"/>
      <c r="L197" s="542"/>
      <c r="M197" s="542"/>
      <c r="N197" s="542"/>
      <c r="O197" s="542"/>
      <c r="P197" s="542"/>
      <c r="Q197" s="542"/>
      <c r="R197" s="542"/>
      <c r="S197" s="542"/>
      <c r="T197" s="542"/>
      <c r="U197" s="542"/>
      <c r="V197" s="542"/>
      <c r="W197" s="542"/>
      <c r="X197" s="542"/>
      <c r="Y197" s="542"/>
      <c r="Z197" s="542"/>
      <c r="AA197" s="542"/>
      <c r="AB197" s="542"/>
      <c r="AC197" s="542"/>
      <c r="AD197" s="542"/>
      <c r="AE197" s="542"/>
      <c r="AF197" s="542"/>
      <c r="AG197" s="542"/>
      <c r="AH197" s="542"/>
      <c r="AI197" s="542"/>
      <c r="AJ197" s="542"/>
      <c r="AK197" s="542"/>
      <c r="AL197" s="542"/>
      <c r="AM197" s="542"/>
      <c r="AN197" s="542"/>
      <c r="AO197" s="542"/>
      <c r="AP197" s="542"/>
      <c r="AQ197" s="542"/>
      <c r="AR197" s="542"/>
      <c r="AS197" s="542"/>
      <c r="AT197" s="542"/>
      <c r="AU197" s="542"/>
      <c r="AV197" s="542"/>
      <c r="AW197" s="542"/>
      <c r="AX197" s="542"/>
      <c r="AY197" s="542"/>
      <c r="AZ197" s="542"/>
      <c r="BA197" s="542"/>
      <c r="BB197" s="542"/>
      <c r="BC197" s="542"/>
      <c r="BD197" s="542"/>
      <c r="BE197" s="542"/>
      <c r="BF197" s="542"/>
      <c r="BG197" s="542"/>
      <c r="BH197" s="542"/>
      <c r="BI197" s="542"/>
      <c r="BJ197" s="542"/>
      <c r="BK197" s="542"/>
      <c r="BL197" s="542"/>
      <c r="BM197" s="542"/>
      <c r="BN197" s="542"/>
      <c r="BO197" s="542"/>
      <c r="BP197" s="542"/>
      <c r="BQ197" s="542"/>
      <c r="BR197" s="542"/>
      <c r="BS197" s="542"/>
      <c r="BT197" s="542"/>
      <c r="BU197" s="542"/>
      <c r="BV197" s="542"/>
      <c r="BW197" s="544"/>
      <c r="BX197" s="545"/>
      <c r="BY197" s="546" t="s">
        <v>424</v>
      </c>
      <c r="BZ197" s="546"/>
      <c r="CA197" s="546"/>
      <c r="CB197" s="546"/>
      <c r="CC197" s="547"/>
    </row>
    <row r="198" spans="1:81" ht="22.5" customHeight="1" x14ac:dyDescent="0.25">
      <c r="A198" s="535"/>
      <c r="B198" s="533"/>
      <c r="C198" s="533"/>
      <c r="D198" s="533"/>
      <c r="E198" s="534"/>
      <c r="F198" s="535" t="s">
        <v>354</v>
      </c>
      <c r="G198" s="521"/>
      <c r="H198" s="534"/>
      <c r="I198" s="534"/>
      <c r="J198" s="534"/>
      <c r="K198" s="534"/>
      <c r="L198" s="534"/>
      <c r="M198" s="534"/>
      <c r="N198" s="534"/>
      <c r="O198" s="534"/>
      <c r="P198" s="534"/>
      <c r="Q198" s="534"/>
      <c r="R198" s="534"/>
      <c r="S198" s="534"/>
      <c r="T198" s="534"/>
      <c r="U198" s="534"/>
      <c r="V198" s="534"/>
      <c r="W198" s="534"/>
      <c r="X198" s="534"/>
      <c r="Y198" s="534"/>
      <c r="Z198" s="534"/>
      <c r="AA198" s="534"/>
      <c r="AB198" s="534"/>
      <c r="AC198" s="534"/>
      <c r="AD198" s="534"/>
      <c r="AE198" s="534"/>
      <c r="AF198" s="534"/>
      <c r="AG198" s="534"/>
      <c r="AH198" s="534"/>
      <c r="AI198" s="534"/>
      <c r="AJ198" s="534"/>
      <c r="AK198" s="534"/>
      <c r="AL198" s="534"/>
      <c r="AM198" s="534"/>
      <c r="AN198" s="534"/>
      <c r="AO198" s="534"/>
      <c r="AP198" s="534"/>
      <c r="AQ198" s="534"/>
      <c r="AR198" s="534"/>
      <c r="AS198" s="534"/>
      <c r="AT198" s="534"/>
      <c r="AU198" s="534"/>
      <c r="AV198" s="534"/>
      <c r="AW198" s="534"/>
      <c r="AX198" s="534"/>
      <c r="AY198" s="534"/>
      <c r="AZ198" s="534"/>
      <c r="BA198" s="534"/>
      <c r="BB198" s="534"/>
      <c r="BC198" s="534"/>
      <c r="BD198" s="534"/>
      <c r="BE198" s="534"/>
      <c r="BF198" s="534"/>
      <c r="BG198" s="534"/>
      <c r="BH198" s="534"/>
      <c r="BI198" s="534"/>
      <c r="BJ198" s="534"/>
      <c r="BK198" s="534"/>
      <c r="BL198" s="534"/>
      <c r="BM198" s="534"/>
      <c r="BN198" s="534"/>
      <c r="BO198" s="534"/>
      <c r="BP198" s="534"/>
      <c r="BQ198" s="534"/>
      <c r="BR198" s="534"/>
      <c r="BS198" s="534"/>
      <c r="BT198" s="534"/>
      <c r="BU198" s="534"/>
      <c r="BV198" s="534"/>
      <c r="BW198" s="536"/>
      <c r="BX198" s="537"/>
      <c r="BY198" s="538"/>
      <c r="BZ198" s="538"/>
      <c r="CA198" s="538"/>
      <c r="CB198" s="538"/>
      <c r="CC198" s="539"/>
    </row>
    <row r="199" spans="1:81" ht="22.5" customHeight="1" x14ac:dyDescent="0.25">
      <c r="A199" s="543"/>
      <c r="B199" s="541" t="s">
        <v>287</v>
      </c>
      <c r="C199" s="541"/>
      <c r="D199" s="541"/>
      <c r="E199" s="542"/>
      <c r="F199" s="543" t="s">
        <v>491</v>
      </c>
      <c r="G199" s="523"/>
      <c r="H199" s="542"/>
      <c r="I199" s="542"/>
      <c r="J199" s="542"/>
      <c r="K199" s="542"/>
      <c r="L199" s="542"/>
      <c r="M199" s="542"/>
      <c r="N199" s="542"/>
      <c r="O199" s="542"/>
      <c r="P199" s="542"/>
      <c r="Q199" s="542"/>
      <c r="R199" s="542"/>
      <c r="S199" s="542"/>
      <c r="T199" s="542"/>
      <c r="U199" s="542"/>
      <c r="V199" s="542"/>
      <c r="W199" s="542"/>
      <c r="X199" s="542"/>
      <c r="Y199" s="542"/>
      <c r="Z199" s="542"/>
      <c r="AA199" s="542"/>
      <c r="AB199" s="542"/>
      <c r="AC199" s="542"/>
      <c r="AD199" s="542"/>
      <c r="AE199" s="542"/>
      <c r="AF199" s="542"/>
      <c r="AG199" s="542"/>
      <c r="AH199" s="542"/>
      <c r="AI199" s="542"/>
      <c r="AJ199" s="542"/>
      <c r="AK199" s="542"/>
      <c r="AL199" s="542"/>
      <c r="AM199" s="542"/>
      <c r="AN199" s="542"/>
      <c r="AO199" s="542"/>
      <c r="AP199" s="542"/>
      <c r="AQ199" s="542"/>
      <c r="AR199" s="542"/>
      <c r="AS199" s="542"/>
      <c r="AT199" s="542"/>
      <c r="AU199" s="542"/>
      <c r="AV199" s="542"/>
      <c r="AW199" s="542"/>
      <c r="AX199" s="542"/>
      <c r="AY199" s="542"/>
      <c r="AZ199" s="542"/>
      <c r="BA199" s="542"/>
      <c r="BB199" s="542"/>
      <c r="BC199" s="542"/>
      <c r="BD199" s="542"/>
      <c r="BE199" s="542"/>
      <c r="BF199" s="542"/>
      <c r="BG199" s="542"/>
      <c r="BH199" s="542"/>
      <c r="BI199" s="542"/>
      <c r="BJ199" s="542"/>
      <c r="BK199" s="542"/>
      <c r="BL199" s="542"/>
      <c r="BM199" s="542"/>
      <c r="BN199" s="542"/>
      <c r="BO199" s="542"/>
      <c r="BP199" s="542"/>
      <c r="BQ199" s="542"/>
      <c r="BR199" s="542"/>
      <c r="BS199" s="542"/>
      <c r="BT199" s="542"/>
      <c r="BU199" s="542"/>
      <c r="BV199" s="542"/>
      <c r="BW199" s="544"/>
      <c r="BX199" s="557"/>
      <c r="BY199" s="546" t="s">
        <v>425</v>
      </c>
      <c r="BZ199" s="546"/>
      <c r="CA199" s="546"/>
      <c r="CB199" s="546"/>
      <c r="CC199" s="547"/>
    </row>
    <row r="200" spans="1:81" ht="22.5" customHeight="1" x14ac:dyDescent="0.25">
      <c r="A200" s="556"/>
      <c r="B200" s="533"/>
      <c r="C200" s="533"/>
      <c r="D200" s="533"/>
      <c r="E200" s="534"/>
      <c r="F200" s="535" t="s">
        <v>361</v>
      </c>
      <c r="G200" s="521"/>
      <c r="H200" s="534"/>
      <c r="I200" s="534"/>
      <c r="J200" s="534"/>
      <c r="K200" s="534"/>
      <c r="L200" s="534"/>
      <c r="M200" s="534"/>
      <c r="N200" s="534"/>
      <c r="O200" s="534"/>
      <c r="P200" s="534"/>
      <c r="Q200" s="534"/>
      <c r="R200" s="534"/>
      <c r="S200" s="534"/>
      <c r="T200" s="534"/>
      <c r="U200" s="534"/>
      <c r="V200" s="534"/>
      <c r="W200" s="534"/>
      <c r="X200" s="534"/>
      <c r="Y200" s="534"/>
      <c r="Z200" s="534"/>
      <c r="AA200" s="534"/>
      <c r="AB200" s="534"/>
      <c r="AC200" s="534"/>
      <c r="AD200" s="534"/>
      <c r="AE200" s="534"/>
      <c r="AF200" s="534"/>
      <c r="AG200" s="534"/>
      <c r="AH200" s="534"/>
      <c r="AI200" s="534"/>
      <c r="AJ200" s="534"/>
      <c r="AK200" s="534"/>
      <c r="AL200" s="534"/>
      <c r="AM200" s="534"/>
      <c r="AN200" s="534"/>
      <c r="AO200" s="534"/>
      <c r="AP200" s="534"/>
      <c r="AQ200" s="534"/>
      <c r="AR200" s="534"/>
      <c r="AS200" s="534"/>
      <c r="AT200" s="534"/>
      <c r="AU200" s="534"/>
      <c r="AV200" s="534"/>
      <c r="AW200" s="534"/>
      <c r="AX200" s="534"/>
      <c r="AY200" s="534"/>
      <c r="AZ200" s="534"/>
      <c r="BA200" s="534"/>
      <c r="BB200" s="534"/>
      <c r="BC200" s="534"/>
      <c r="BD200" s="534"/>
      <c r="BE200" s="534"/>
      <c r="BF200" s="534"/>
      <c r="BG200" s="534"/>
      <c r="BH200" s="534"/>
      <c r="BI200" s="534"/>
      <c r="BJ200" s="534"/>
      <c r="BK200" s="534"/>
      <c r="BL200" s="534"/>
      <c r="BM200" s="534"/>
      <c r="BN200" s="534"/>
      <c r="BO200" s="534"/>
      <c r="BP200" s="534"/>
      <c r="BQ200" s="534"/>
      <c r="BR200" s="534"/>
      <c r="BS200" s="534"/>
      <c r="BT200" s="534"/>
      <c r="BU200" s="534"/>
      <c r="BV200" s="534"/>
      <c r="BW200" s="536"/>
      <c r="BX200" s="537"/>
      <c r="BY200" s="538"/>
      <c r="BZ200" s="538"/>
      <c r="CA200" s="538"/>
      <c r="CB200" s="538"/>
      <c r="CC200" s="539"/>
    </row>
    <row r="201" spans="1:81" ht="22.5" customHeight="1" x14ac:dyDescent="0.25">
      <c r="A201" s="558"/>
      <c r="B201" s="541" t="s">
        <v>288</v>
      </c>
      <c r="C201" s="541"/>
      <c r="D201" s="541"/>
      <c r="E201" s="542"/>
      <c r="F201" s="543" t="s">
        <v>362</v>
      </c>
      <c r="G201" s="523"/>
      <c r="H201" s="542"/>
      <c r="I201" s="542"/>
      <c r="J201" s="542"/>
      <c r="K201" s="542"/>
      <c r="L201" s="542"/>
      <c r="M201" s="542"/>
      <c r="N201" s="542"/>
      <c r="O201" s="542"/>
      <c r="P201" s="542"/>
      <c r="Q201" s="542"/>
      <c r="R201" s="542"/>
      <c r="S201" s="542"/>
      <c r="T201" s="542"/>
      <c r="U201" s="542"/>
      <c r="V201" s="542"/>
      <c r="W201" s="542"/>
      <c r="X201" s="542"/>
      <c r="Y201" s="542"/>
      <c r="Z201" s="542"/>
      <c r="AA201" s="542"/>
      <c r="AB201" s="542"/>
      <c r="AC201" s="542"/>
      <c r="AD201" s="542"/>
      <c r="AE201" s="542"/>
      <c r="AF201" s="542"/>
      <c r="AG201" s="542"/>
      <c r="AH201" s="542"/>
      <c r="AI201" s="542"/>
      <c r="AJ201" s="542"/>
      <c r="AK201" s="542"/>
      <c r="AL201" s="542"/>
      <c r="AM201" s="542"/>
      <c r="AN201" s="542"/>
      <c r="AO201" s="542"/>
      <c r="AP201" s="542"/>
      <c r="AQ201" s="542"/>
      <c r="AR201" s="542"/>
      <c r="AS201" s="542"/>
      <c r="AT201" s="542"/>
      <c r="AU201" s="542"/>
      <c r="AV201" s="542"/>
      <c r="AW201" s="542"/>
      <c r="AX201" s="542"/>
      <c r="AY201" s="542"/>
      <c r="AZ201" s="542"/>
      <c r="BA201" s="542"/>
      <c r="BB201" s="542"/>
      <c r="BC201" s="542"/>
      <c r="BD201" s="542"/>
      <c r="BE201" s="542"/>
      <c r="BF201" s="542"/>
      <c r="BG201" s="542"/>
      <c r="BH201" s="542"/>
      <c r="BI201" s="542"/>
      <c r="BJ201" s="542"/>
      <c r="BK201" s="542"/>
      <c r="BL201" s="542"/>
      <c r="BM201" s="542"/>
      <c r="BN201" s="542"/>
      <c r="BO201" s="542"/>
      <c r="BP201" s="542"/>
      <c r="BQ201" s="542"/>
      <c r="BR201" s="542"/>
      <c r="BS201" s="542"/>
      <c r="BT201" s="542"/>
      <c r="BU201" s="542"/>
      <c r="BV201" s="542"/>
      <c r="BW201" s="544"/>
      <c r="BX201" s="545"/>
      <c r="BY201" s="546" t="s">
        <v>426</v>
      </c>
      <c r="BZ201" s="546"/>
      <c r="CA201" s="546"/>
      <c r="CB201" s="546"/>
      <c r="CC201" s="547"/>
    </row>
    <row r="202" spans="1:81" ht="19.5" customHeight="1" x14ac:dyDescent="0.25">
      <c r="A202" s="556"/>
      <c r="B202" s="533"/>
      <c r="C202" s="533"/>
      <c r="D202" s="533"/>
      <c r="E202" s="534"/>
      <c r="F202" s="535" t="s">
        <v>363</v>
      </c>
      <c r="G202" s="521"/>
      <c r="H202" s="534"/>
      <c r="I202" s="534"/>
      <c r="J202" s="534"/>
      <c r="K202" s="534"/>
      <c r="L202" s="534"/>
      <c r="M202" s="534"/>
      <c r="N202" s="534"/>
      <c r="O202" s="534"/>
      <c r="P202" s="534"/>
      <c r="Q202" s="534"/>
      <c r="R202" s="534"/>
      <c r="S202" s="534"/>
      <c r="T202" s="534"/>
      <c r="U202" s="534"/>
      <c r="V202" s="534"/>
      <c r="W202" s="534"/>
      <c r="X202" s="534"/>
      <c r="Y202" s="534"/>
      <c r="Z202" s="534"/>
      <c r="AA202" s="534"/>
      <c r="AB202" s="534"/>
      <c r="AC202" s="534"/>
      <c r="AD202" s="534"/>
      <c r="AE202" s="534"/>
      <c r="AF202" s="534"/>
      <c r="AG202" s="534"/>
      <c r="AH202" s="534"/>
      <c r="AI202" s="534"/>
      <c r="AJ202" s="534"/>
      <c r="AK202" s="534"/>
      <c r="AL202" s="534"/>
      <c r="AM202" s="534"/>
      <c r="AN202" s="534"/>
      <c r="AO202" s="534"/>
      <c r="AP202" s="534"/>
      <c r="AQ202" s="534"/>
      <c r="AR202" s="534"/>
      <c r="AS202" s="534"/>
      <c r="AT202" s="534"/>
      <c r="AU202" s="534"/>
      <c r="AV202" s="534"/>
      <c r="AW202" s="534"/>
      <c r="AX202" s="534"/>
      <c r="AY202" s="534"/>
      <c r="AZ202" s="534"/>
      <c r="BA202" s="534"/>
      <c r="BB202" s="534"/>
      <c r="BC202" s="534"/>
      <c r="BD202" s="534"/>
      <c r="BE202" s="534"/>
      <c r="BF202" s="534"/>
      <c r="BG202" s="534"/>
      <c r="BH202" s="534"/>
      <c r="BI202" s="534"/>
      <c r="BJ202" s="534"/>
      <c r="BK202" s="534"/>
      <c r="BL202" s="534"/>
      <c r="BM202" s="534"/>
      <c r="BN202" s="534"/>
      <c r="BO202" s="534"/>
      <c r="BP202" s="534"/>
      <c r="BQ202" s="534"/>
      <c r="BR202" s="534"/>
      <c r="BS202" s="534"/>
      <c r="BT202" s="534"/>
      <c r="BU202" s="534"/>
      <c r="BV202" s="534"/>
      <c r="BW202" s="536"/>
      <c r="BX202" s="537"/>
      <c r="BY202" s="538"/>
      <c r="BZ202" s="538"/>
      <c r="CA202" s="538"/>
      <c r="CB202" s="538"/>
      <c r="CC202" s="539"/>
    </row>
    <row r="203" spans="1:81" ht="19.5" customHeight="1" x14ac:dyDescent="0.25">
      <c r="A203" s="558"/>
      <c r="B203" s="541" t="s">
        <v>289</v>
      </c>
      <c r="C203" s="541"/>
      <c r="D203" s="541"/>
      <c r="E203" s="542"/>
      <c r="F203" s="543" t="s">
        <v>347</v>
      </c>
      <c r="G203" s="523"/>
      <c r="H203" s="542"/>
      <c r="I203" s="542"/>
      <c r="J203" s="542"/>
      <c r="K203" s="542"/>
      <c r="L203" s="542"/>
      <c r="M203" s="542"/>
      <c r="N203" s="542"/>
      <c r="O203" s="542"/>
      <c r="P203" s="542"/>
      <c r="Q203" s="542"/>
      <c r="R203" s="542"/>
      <c r="S203" s="542"/>
      <c r="T203" s="542"/>
      <c r="U203" s="542"/>
      <c r="V203" s="542"/>
      <c r="W203" s="542"/>
      <c r="X203" s="542"/>
      <c r="Y203" s="542"/>
      <c r="Z203" s="542"/>
      <c r="AA203" s="542"/>
      <c r="AB203" s="542"/>
      <c r="AC203" s="542"/>
      <c r="AD203" s="542"/>
      <c r="AE203" s="542"/>
      <c r="AF203" s="542"/>
      <c r="AG203" s="542"/>
      <c r="AH203" s="542"/>
      <c r="AI203" s="542"/>
      <c r="AJ203" s="542"/>
      <c r="AK203" s="542"/>
      <c r="AL203" s="542"/>
      <c r="AM203" s="542"/>
      <c r="AN203" s="542"/>
      <c r="AO203" s="542"/>
      <c r="AP203" s="542"/>
      <c r="AQ203" s="542"/>
      <c r="AR203" s="542"/>
      <c r="AS203" s="542"/>
      <c r="AT203" s="542"/>
      <c r="AU203" s="542"/>
      <c r="AV203" s="542"/>
      <c r="AW203" s="542"/>
      <c r="AX203" s="542"/>
      <c r="AY203" s="542"/>
      <c r="AZ203" s="542"/>
      <c r="BA203" s="542"/>
      <c r="BB203" s="542"/>
      <c r="BC203" s="542"/>
      <c r="BD203" s="542"/>
      <c r="BE203" s="542"/>
      <c r="BF203" s="542"/>
      <c r="BG203" s="542"/>
      <c r="BH203" s="542"/>
      <c r="BI203" s="542"/>
      <c r="BJ203" s="542"/>
      <c r="BK203" s="542"/>
      <c r="BL203" s="542"/>
      <c r="BM203" s="542"/>
      <c r="BN203" s="542"/>
      <c r="BO203" s="542"/>
      <c r="BP203" s="542"/>
      <c r="BQ203" s="542"/>
      <c r="BR203" s="542"/>
      <c r="BS203" s="542"/>
      <c r="BT203" s="542"/>
      <c r="BU203" s="542"/>
      <c r="BV203" s="542"/>
      <c r="BW203" s="544"/>
      <c r="BX203" s="545"/>
      <c r="BY203" s="633" t="s">
        <v>306</v>
      </c>
      <c r="BZ203" s="633"/>
      <c r="CA203" s="633"/>
      <c r="CB203" s="633"/>
      <c r="CC203" s="634"/>
    </row>
    <row r="204" spans="1:81" ht="19.5" customHeight="1" x14ac:dyDescent="0.25">
      <c r="A204" s="556"/>
      <c r="B204" s="533"/>
      <c r="C204" s="533"/>
      <c r="D204" s="533"/>
      <c r="E204" s="534"/>
      <c r="F204" s="535" t="s">
        <v>348</v>
      </c>
      <c r="G204" s="521"/>
      <c r="H204" s="534"/>
      <c r="I204" s="534"/>
      <c r="J204" s="534"/>
      <c r="K204" s="534"/>
      <c r="L204" s="534"/>
      <c r="M204" s="534"/>
      <c r="N204" s="534"/>
      <c r="O204" s="534"/>
      <c r="P204" s="534"/>
      <c r="Q204" s="534"/>
      <c r="R204" s="534"/>
      <c r="S204" s="534"/>
      <c r="T204" s="534"/>
      <c r="U204" s="534"/>
      <c r="V204" s="534"/>
      <c r="W204" s="534"/>
      <c r="X204" s="534"/>
      <c r="Y204" s="534"/>
      <c r="Z204" s="534"/>
      <c r="AA204" s="534"/>
      <c r="AB204" s="534"/>
      <c r="AC204" s="534"/>
      <c r="AD204" s="534"/>
      <c r="AE204" s="534"/>
      <c r="AF204" s="534"/>
      <c r="AG204" s="534"/>
      <c r="AH204" s="534"/>
      <c r="AI204" s="534"/>
      <c r="AJ204" s="534"/>
      <c r="AK204" s="534"/>
      <c r="AL204" s="534"/>
      <c r="AM204" s="534"/>
      <c r="AN204" s="534"/>
      <c r="AO204" s="534"/>
      <c r="AP204" s="534"/>
      <c r="AQ204" s="534"/>
      <c r="AR204" s="534"/>
      <c r="AS204" s="534"/>
      <c r="AT204" s="534"/>
      <c r="AU204" s="534"/>
      <c r="AV204" s="534"/>
      <c r="AW204" s="534"/>
      <c r="AX204" s="534"/>
      <c r="AY204" s="534"/>
      <c r="AZ204" s="534"/>
      <c r="BA204" s="534"/>
      <c r="BB204" s="534"/>
      <c r="BC204" s="534"/>
      <c r="BD204" s="534"/>
      <c r="BE204" s="534"/>
      <c r="BF204" s="534"/>
      <c r="BG204" s="534"/>
      <c r="BH204" s="534"/>
      <c r="BI204" s="534"/>
      <c r="BJ204" s="534"/>
      <c r="BK204" s="534"/>
      <c r="BL204" s="534"/>
      <c r="BM204" s="534"/>
      <c r="BN204" s="534"/>
      <c r="BO204" s="534"/>
      <c r="BP204" s="534"/>
      <c r="BQ204" s="534"/>
      <c r="BR204" s="534"/>
      <c r="BS204" s="534"/>
      <c r="BT204" s="534"/>
      <c r="BU204" s="534"/>
      <c r="BV204" s="534"/>
      <c r="BW204" s="536"/>
      <c r="BX204" s="537"/>
      <c r="BY204" s="538"/>
      <c r="BZ204" s="538"/>
      <c r="CA204" s="538"/>
      <c r="CB204" s="538"/>
      <c r="CC204" s="539"/>
    </row>
    <row r="205" spans="1:81" ht="19.5" customHeight="1" x14ac:dyDescent="0.25">
      <c r="A205" s="423"/>
      <c r="B205" s="415" t="s">
        <v>290</v>
      </c>
      <c r="C205" s="415"/>
      <c r="D205" s="415"/>
      <c r="E205" s="416"/>
      <c r="F205" s="414" t="s">
        <v>346</v>
      </c>
      <c r="G205" s="261"/>
      <c r="H205" s="416"/>
      <c r="I205" s="416"/>
      <c r="J205" s="416"/>
      <c r="K205" s="416"/>
      <c r="L205" s="416"/>
      <c r="M205" s="416"/>
      <c r="N205" s="416"/>
      <c r="O205" s="416"/>
      <c r="P205" s="416"/>
      <c r="Q205" s="416"/>
      <c r="R205" s="416"/>
      <c r="S205" s="416"/>
      <c r="T205" s="416"/>
      <c r="U205" s="416"/>
      <c r="V205" s="416"/>
      <c r="W205" s="416"/>
      <c r="X205" s="416"/>
      <c r="Y205" s="416"/>
      <c r="Z205" s="416"/>
      <c r="AA205" s="416"/>
      <c r="AB205" s="416"/>
      <c r="AC205" s="416"/>
      <c r="AD205" s="416"/>
      <c r="AE205" s="416"/>
      <c r="AF205" s="416"/>
      <c r="AG205" s="416"/>
      <c r="AH205" s="416"/>
      <c r="AI205" s="416"/>
      <c r="AJ205" s="416"/>
      <c r="AK205" s="416"/>
      <c r="AL205" s="416"/>
      <c r="AM205" s="416"/>
      <c r="AN205" s="416"/>
      <c r="AO205" s="416"/>
      <c r="AP205" s="416"/>
      <c r="AQ205" s="416"/>
      <c r="AR205" s="416"/>
      <c r="AS205" s="416"/>
      <c r="AT205" s="416"/>
      <c r="AU205" s="416"/>
      <c r="AV205" s="416"/>
      <c r="AW205" s="416"/>
      <c r="AX205" s="416"/>
      <c r="AY205" s="416"/>
      <c r="AZ205" s="416"/>
      <c r="BA205" s="416"/>
      <c r="BB205" s="416"/>
      <c r="BC205" s="416"/>
      <c r="BD205" s="416"/>
      <c r="BE205" s="416"/>
      <c r="BF205" s="416"/>
      <c r="BG205" s="416"/>
      <c r="BH205" s="416"/>
      <c r="BI205" s="416"/>
      <c r="BJ205" s="416"/>
      <c r="BK205" s="416"/>
      <c r="BL205" s="416"/>
      <c r="BM205" s="416"/>
      <c r="BN205" s="416"/>
      <c r="BO205" s="416"/>
      <c r="BP205" s="416"/>
      <c r="BQ205" s="416"/>
      <c r="BR205" s="416"/>
      <c r="BS205" s="416"/>
      <c r="BT205" s="416"/>
      <c r="BU205" s="416"/>
      <c r="BV205" s="416"/>
      <c r="BW205" s="417"/>
      <c r="BX205" s="418"/>
      <c r="BY205" s="631" t="s">
        <v>307</v>
      </c>
      <c r="BZ205" s="631"/>
      <c r="CA205" s="631"/>
      <c r="CB205" s="631"/>
      <c r="CC205" s="632"/>
    </row>
    <row r="206" spans="1:81" ht="19.5" customHeight="1" x14ac:dyDescent="0.25">
      <c r="A206" s="423"/>
      <c r="B206" s="415" t="s">
        <v>291</v>
      </c>
      <c r="C206" s="110"/>
      <c r="D206" s="110"/>
      <c r="E206" s="110"/>
      <c r="F206" s="420" t="s">
        <v>266</v>
      </c>
      <c r="G206" s="261"/>
      <c r="H206" s="416"/>
      <c r="I206" s="416"/>
      <c r="J206" s="416"/>
      <c r="K206" s="416"/>
      <c r="L206" s="416"/>
      <c r="M206" s="416"/>
      <c r="N206" s="416"/>
      <c r="O206" s="416"/>
      <c r="P206" s="416"/>
      <c r="Q206" s="416"/>
      <c r="R206" s="416"/>
      <c r="S206" s="416"/>
      <c r="T206" s="416"/>
      <c r="U206" s="416"/>
      <c r="V206" s="416"/>
      <c r="W206" s="416"/>
      <c r="X206" s="416"/>
      <c r="Y206" s="416"/>
      <c r="Z206" s="416"/>
      <c r="AA206" s="416"/>
      <c r="AB206" s="416"/>
      <c r="AC206" s="416"/>
      <c r="AD206" s="416"/>
      <c r="AE206" s="416"/>
      <c r="AF206" s="416"/>
      <c r="AG206" s="416"/>
      <c r="AH206" s="416"/>
      <c r="AI206" s="416"/>
      <c r="AJ206" s="416"/>
      <c r="AK206" s="416"/>
      <c r="AL206" s="416"/>
      <c r="AM206" s="416"/>
      <c r="AN206" s="416"/>
      <c r="AO206" s="416"/>
      <c r="AP206" s="416"/>
      <c r="AQ206" s="416"/>
      <c r="AR206" s="416"/>
      <c r="AS206" s="416"/>
      <c r="AT206" s="416"/>
      <c r="AU206" s="416"/>
      <c r="AV206" s="416"/>
      <c r="AW206" s="416"/>
      <c r="AX206" s="416"/>
      <c r="AY206" s="416"/>
      <c r="AZ206" s="416"/>
      <c r="BA206" s="416"/>
      <c r="BB206" s="416"/>
      <c r="BC206" s="416"/>
      <c r="BD206" s="416"/>
      <c r="BE206" s="416"/>
      <c r="BF206" s="416"/>
      <c r="BG206" s="416"/>
      <c r="BH206" s="416"/>
      <c r="BI206" s="416"/>
      <c r="BJ206" s="416"/>
      <c r="BK206" s="416"/>
      <c r="BL206" s="416"/>
      <c r="BM206" s="416"/>
      <c r="BN206" s="416"/>
      <c r="BO206" s="416"/>
      <c r="BP206" s="416"/>
      <c r="BQ206" s="416"/>
      <c r="BR206" s="416"/>
      <c r="BS206" s="416"/>
      <c r="BT206" s="416"/>
      <c r="BU206" s="416"/>
      <c r="BV206" s="416"/>
      <c r="BW206" s="417"/>
      <c r="BX206" s="418"/>
      <c r="BY206" s="631" t="s">
        <v>427</v>
      </c>
      <c r="BZ206" s="631"/>
      <c r="CA206" s="631"/>
      <c r="CB206" s="631"/>
      <c r="CC206" s="632"/>
    </row>
    <row r="207" spans="1:81" ht="19.5" customHeight="1" x14ac:dyDescent="0.25">
      <c r="A207" s="423"/>
      <c r="B207" s="415" t="s">
        <v>292</v>
      </c>
      <c r="C207" s="416"/>
      <c r="D207" s="416"/>
      <c r="E207" s="416"/>
      <c r="F207" s="414" t="s">
        <v>492</v>
      </c>
      <c r="G207" s="261"/>
      <c r="H207" s="416"/>
      <c r="I207" s="416"/>
      <c r="J207" s="416"/>
      <c r="K207" s="416"/>
      <c r="L207" s="416"/>
      <c r="M207" s="416"/>
      <c r="N207" s="416"/>
      <c r="O207" s="416"/>
      <c r="P207" s="416"/>
      <c r="Q207" s="416"/>
      <c r="R207" s="416"/>
      <c r="S207" s="416"/>
      <c r="T207" s="416"/>
      <c r="U207" s="416"/>
      <c r="V207" s="416"/>
      <c r="W207" s="416"/>
      <c r="X207" s="416"/>
      <c r="Y207" s="416"/>
      <c r="Z207" s="416"/>
      <c r="AA207" s="416"/>
      <c r="AB207" s="416"/>
      <c r="AC207" s="416"/>
      <c r="AD207" s="416"/>
      <c r="AE207" s="416"/>
      <c r="AF207" s="416"/>
      <c r="AG207" s="416"/>
      <c r="AH207" s="416"/>
      <c r="AI207" s="416"/>
      <c r="AJ207" s="416"/>
      <c r="AK207" s="416"/>
      <c r="AL207" s="416"/>
      <c r="AM207" s="416"/>
      <c r="AN207" s="416"/>
      <c r="AO207" s="416"/>
      <c r="AP207" s="416"/>
      <c r="AQ207" s="416"/>
      <c r="AR207" s="416"/>
      <c r="AS207" s="416"/>
      <c r="AT207" s="416"/>
      <c r="AU207" s="416"/>
      <c r="AV207" s="416"/>
      <c r="AW207" s="416"/>
      <c r="AX207" s="416"/>
      <c r="AY207" s="416"/>
      <c r="AZ207" s="416"/>
      <c r="BA207" s="416"/>
      <c r="BB207" s="416"/>
      <c r="BC207" s="416"/>
      <c r="BD207" s="416"/>
      <c r="BE207" s="416"/>
      <c r="BF207" s="416"/>
      <c r="BG207" s="416"/>
      <c r="BH207" s="416"/>
      <c r="BI207" s="416"/>
      <c r="BJ207" s="416"/>
      <c r="BK207" s="416"/>
      <c r="BL207" s="416"/>
      <c r="BM207" s="416"/>
      <c r="BN207" s="416"/>
      <c r="BO207" s="416"/>
      <c r="BP207" s="416"/>
      <c r="BQ207" s="416"/>
      <c r="BR207" s="416"/>
      <c r="BS207" s="416"/>
      <c r="BT207" s="416"/>
      <c r="BU207" s="416"/>
      <c r="BV207" s="416"/>
      <c r="BW207" s="417"/>
      <c r="BX207" s="418"/>
      <c r="BY207" s="424" t="s">
        <v>428</v>
      </c>
      <c r="BZ207" s="424"/>
      <c r="CA207" s="424"/>
      <c r="CB207" s="424"/>
      <c r="CC207" s="608"/>
    </row>
    <row r="208" spans="1:81" ht="22.5" customHeight="1" x14ac:dyDescent="0.25">
      <c r="A208" s="556"/>
      <c r="B208" s="533" t="s">
        <v>384</v>
      </c>
      <c r="C208" s="534"/>
      <c r="D208" s="534"/>
      <c r="E208" s="534"/>
      <c r="F208" s="535" t="s">
        <v>267</v>
      </c>
      <c r="G208" s="521"/>
      <c r="H208" s="534"/>
      <c r="I208" s="534"/>
      <c r="J208" s="534"/>
      <c r="K208" s="534"/>
      <c r="L208" s="534"/>
      <c r="M208" s="534"/>
      <c r="N208" s="534"/>
      <c r="O208" s="534"/>
      <c r="P208" s="534"/>
      <c r="Q208" s="534"/>
      <c r="R208" s="534"/>
      <c r="S208" s="534"/>
      <c r="T208" s="534"/>
      <c r="U208" s="534"/>
      <c r="V208" s="534"/>
      <c r="W208" s="534"/>
      <c r="X208" s="534"/>
      <c r="Y208" s="534"/>
      <c r="Z208" s="534"/>
      <c r="AA208" s="534"/>
      <c r="AB208" s="534"/>
      <c r="AC208" s="534"/>
      <c r="AD208" s="534"/>
      <c r="AE208" s="534"/>
      <c r="AF208" s="534"/>
      <c r="AG208" s="534"/>
      <c r="AH208" s="534"/>
      <c r="AI208" s="534"/>
      <c r="AJ208" s="534"/>
      <c r="AK208" s="534"/>
      <c r="AL208" s="534"/>
      <c r="AM208" s="534"/>
      <c r="AN208" s="534"/>
      <c r="AO208" s="534"/>
      <c r="AP208" s="534"/>
      <c r="AQ208" s="534"/>
      <c r="AR208" s="534"/>
      <c r="AS208" s="534"/>
      <c r="AT208" s="534"/>
      <c r="AU208" s="534"/>
      <c r="AV208" s="534"/>
      <c r="AW208" s="534"/>
      <c r="AX208" s="534"/>
      <c r="AY208" s="534"/>
      <c r="AZ208" s="534"/>
      <c r="BA208" s="534"/>
      <c r="BB208" s="534"/>
      <c r="BC208" s="534"/>
      <c r="BD208" s="534"/>
      <c r="BE208" s="534"/>
      <c r="BF208" s="534"/>
      <c r="BG208" s="534"/>
      <c r="BH208" s="534"/>
      <c r="BI208" s="534"/>
      <c r="BJ208" s="534"/>
      <c r="BK208" s="534"/>
      <c r="BL208" s="534"/>
      <c r="BM208" s="534"/>
      <c r="BN208" s="534"/>
      <c r="BO208" s="534"/>
      <c r="BP208" s="534"/>
      <c r="BQ208" s="534"/>
      <c r="BR208" s="534"/>
      <c r="BS208" s="534"/>
      <c r="BT208" s="534"/>
      <c r="BU208" s="534"/>
      <c r="BV208" s="534"/>
      <c r="BW208" s="536"/>
      <c r="BX208" s="537"/>
      <c r="BY208" s="629" t="s">
        <v>429</v>
      </c>
      <c r="BZ208" s="629"/>
      <c r="CA208" s="629"/>
      <c r="CB208" s="629"/>
      <c r="CC208" s="630"/>
    </row>
    <row r="209" spans="1:81" ht="22.5" customHeight="1" x14ac:dyDescent="0.25">
      <c r="A209" s="558"/>
      <c r="B209" s="541" t="s">
        <v>385</v>
      </c>
      <c r="C209" s="541"/>
      <c r="D209" s="541"/>
      <c r="E209" s="542"/>
      <c r="F209" s="555" t="s">
        <v>388</v>
      </c>
      <c r="G209" s="523"/>
      <c r="H209" s="542"/>
      <c r="I209" s="542"/>
      <c r="J209" s="542"/>
      <c r="K209" s="542"/>
      <c r="L209" s="542"/>
      <c r="M209" s="542"/>
      <c r="N209" s="542"/>
      <c r="O209" s="542"/>
      <c r="P209" s="542"/>
      <c r="Q209" s="542"/>
      <c r="R209" s="542"/>
      <c r="S209" s="542"/>
      <c r="T209" s="542"/>
      <c r="U209" s="542"/>
      <c r="V209" s="542"/>
      <c r="W209" s="542"/>
      <c r="X209" s="542"/>
      <c r="Y209" s="542"/>
      <c r="Z209" s="542"/>
      <c r="AA209" s="542"/>
      <c r="AB209" s="542"/>
      <c r="AC209" s="542"/>
      <c r="AD209" s="542"/>
      <c r="AE209" s="542"/>
      <c r="AF209" s="542"/>
      <c r="AG209" s="542"/>
      <c r="AH209" s="542"/>
      <c r="AI209" s="542"/>
      <c r="AJ209" s="542"/>
      <c r="AK209" s="542"/>
      <c r="AL209" s="542"/>
      <c r="AM209" s="542"/>
      <c r="AN209" s="542"/>
      <c r="AO209" s="542"/>
      <c r="AP209" s="542"/>
      <c r="AQ209" s="542"/>
      <c r="AR209" s="542"/>
      <c r="AS209" s="542"/>
      <c r="AT209" s="542"/>
      <c r="AU209" s="542"/>
      <c r="AV209" s="542"/>
      <c r="AW209" s="542"/>
      <c r="AX209" s="542"/>
      <c r="AY209" s="542"/>
      <c r="AZ209" s="542"/>
      <c r="BA209" s="542"/>
      <c r="BB209" s="542"/>
      <c r="BC209" s="542"/>
      <c r="BD209" s="542"/>
      <c r="BE209" s="542"/>
      <c r="BF209" s="542"/>
      <c r="BG209" s="542"/>
      <c r="BH209" s="542"/>
      <c r="BI209" s="542"/>
      <c r="BJ209" s="542"/>
      <c r="BK209" s="542"/>
      <c r="BL209" s="542"/>
      <c r="BM209" s="542"/>
      <c r="BN209" s="542"/>
      <c r="BO209" s="542"/>
      <c r="BP209" s="542"/>
      <c r="BQ209" s="542"/>
      <c r="BR209" s="542"/>
      <c r="BS209" s="542"/>
      <c r="BT209" s="542"/>
      <c r="BU209" s="542"/>
      <c r="BV209" s="542"/>
      <c r="BW209" s="544"/>
      <c r="BX209" s="557"/>
      <c r="BY209" s="546" t="s">
        <v>308</v>
      </c>
      <c r="BZ209" s="546"/>
      <c r="CA209" s="546"/>
      <c r="CB209" s="546"/>
      <c r="CC209" s="547"/>
    </row>
    <row r="210" spans="1:81" ht="22.5" customHeight="1" x14ac:dyDescent="0.25">
      <c r="A210" s="602"/>
      <c r="B210" s="559" t="s">
        <v>430</v>
      </c>
      <c r="C210" s="559"/>
      <c r="D210" s="559"/>
      <c r="E210" s="116"/>
      <c r="F210" s="603" t="s">
        <v>386</v>
      </c>
      <c r="G210" s="11"/>
      <c r="H210" s="116"/>
      <c r="I210" s="116"/>
      <c r="J210" s="116"/>
      <c r="K210" s="116"/>
      <c r="L210" s="116"/>
      <c r="M210" s="116"/>
      <c r="N210" s="116"/>
      <c r="O210" s="116"/>
      <c r="P210" s="116"/>
      <c r="Q210" s="116"/>
      <c r="R210" s="116"/>
      <c r="S210" s="116"/>
      <c r="T210" s="116"/>
      <c r="U210" s="116"/>
      <c r="V210" s="116"/>
      <c r="W210" s="116"/>
      <c r="X210" s="116"/>
      <c r="Y210" s="116"/>
      <c r="Z210" s="116"/>
      <c r="AA210" s="116"/>
      <c r="AB210" s="116"/>
      <c r="AC210" s="116"/>
      <c r="AD210" s="116"/>
      <c r="AE210" s="116"/>
      <c r="AF210" s="116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604"/>
      <c r="BX210" s="605"/>
      <c r="BY210" s="98" t="s">
        <v>311</v>
      </c>
      <c r="BZ210" s="98"/>
      <c r="CA210" s="98"/>
      <c r="CB210" s="98"/>
      <c r="CC210" s="230"/>
    </row>
    <row r="211" spans="1:81" ht="22.5" customHeight="1" x14ac:dyDescent="0.25">
      <c r="A211" s="556"/>
      <c r="B211" s="533"/>
      <c r="C211" s="533"/>
      <c r="D211" s="533"/>
      <c r="E211" s="534"/>
      <c r="F211" s="535" t="s">
        <v>387</v>
      </c>
      <c r="G211" s="521"/>
      <c r="H211" s="534"/>
      <c r="I211" s="534"/>
      <c r="J211" s="534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34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34"/>
      <c r="AH211" s="534"/>
      <c r="AI211" s="534"/>
      <c r="AJ211" s="534"/>
      <c r="AK211" s="534"/>
      <c r="AL211" s="534"/>
      <c r="AM211" s="534"/>
      <c r="AN211" s="534"/>
      <c r="AO211" s="534"/>
      <c r="AP211" s="534"/>
      <c r="AQ211" s="534"/>
      <c r="AR211" s="534"/>
      <c r="AS211" s="534"/>
      <c r="AT211" s="534"/>
      <c r="AU211" s="534"/>
      <c r="AV211" s="534"/>
      <c r="AW211" s="534"/>
      <c r="AX211" s="534"/>
      <c r="AY211" s="534"/>
      <c r="AZ211" s="534"/>
      <c r="BA211" s="534"/>
      <c r="BB211" s="534"/>
      <c r="BC211" s="534"/>
      <c r="BD211" s="534"/>
      <c r="BE211" s="534"/>
      <c r="BF211" s="534"/>
      <c r="BG211" s="534"/>
      <c r="BH211" s="534"/>
      <c r="BI211" s="534"/>
      <c r="BJ211" s="534"/>
      <c r="BK211" s="534"/>
      <c r="BL211" s="534"/>
      <c r="BM211" s="534"/>
      <c r="BN211" s="534"/>
      <c r="BO211" s="534"/>
      <c r="BP211" s="534"/>
      <c r="BQ211" s="534"/>
      <c r="BR211" s="534"/>
      <c r="BS211" s="534"/>
      <c r="BT211" s="534"/>
      <c r="BU211" s="534"/>
      <c r="BV211" s="534"/>
      <c r="BW211" s="536"/>
      <c r="BX211" s="537"/>
      <c r="BY211" s="538"/>
      <c r="BZ211" s="538"/>
      <c r="CA211" s="538"/>
      <c r="CB211" s="538"/>
      <c r="CC211" s="539"/>
    </row>
    <row r="212" spans="1:81" ht="22.5" customHeight="1" x14ac:dyDescent="0.25">
      <c r="A212" s="423"/>
      <c r="B212" s="415" t="s">
        <v>258</v>
      </c>
      <c r="C212" s="415"/>
      <c r="D212" s="415"/>
      <c r="E212" s="416"/>
      <c r="F212" s="414" t="s">
        <v>398</v>
      </c>
      <c r="G212" s="261"/>
      <c r="H212" s="416"/>
      <c r="I212" s="416"/>
      <c r="J212" s="416"/>
      <c r="K212" s="416"/>
      <c r="L212" s="416"/>
      <c r="M212" s="416"/>
      <c r="N212" s="416"/>
      <c r="O212" s="416"/>
      <c r="P212" s="416"/>
      <c r="Q212" s="416"/>
      <c r="R212" s="416"/>
      <c r="S212" s="416"/>
      <c r="T212" s="416"/>
      <c r="U212" s="416"/>
      <c r="V212" s="416"/>
      <c r="W212" s="416"/>
      <c r="X212" s="416"/>
      <c r="Y212" s="416"/>
      <c r="Z212" s="416"/>
      <c r="AA212" s="416"/>
      <c r="AB212" s="416"/>
      <c r="AC212" s="416"/>
      <c r="AD212" s="416"/>
      <c r="AE212" s="416"/>
      <c r="AF212" s="416"/>
      <c r="AG212" s="416"/>
      <c r="AH212" s="416"/>
      <c r="AI212" s="416"/>
      <c r="AJ212" s="416"/>
      <c r="AK212" s="416"/>
      <c r="AL212" s="416"/>
      <c r="AM212" s="416"/>
      <c r="AN212" s="416"/>
      <c r="AO212" s="416"/>
      <c r="AP212" s="416"/>
      <c r="AQ212" s="416"/>
      <c r="AR212" s="416"/>
      <c r="AS212" s="416"/>
      <c r="AT212" s="416"/>
      <c r="AU212" s="416"/>
      <c r="AV212" s="416"/>
      <c r="AW212" s="416"/>
      <c r="AX212" s="416"/>
      <c r="AY212" s="416"/>
      <c r="AZ212" s="416"/>
      <c r="BA212" s="416"/>
      <c r="BB212" s="416"/>
      <c r="BC212" s="416"/>
      <c r="BD212" s="416"/>
      <c r="BE212" s="416"/>
      <c r="BF212" s="416"/>
      <c r="BG212" s="416"/>
      <c r="BH212" s="416"/>
      <c r="BI212" s="416"/>
      <c r="BJ212" s="416"/>
      <c r="BK212" s="416"/>
      <c r="BL212" s="416"/>
      <c r="BM212" s="416"/>
      <c r="BN212" s="416"/>
      <c r="BO212" s="416"/>
      <c r="BP212" s="416"/>
      <c r="BQ212" s="416"/>
      <c r="BR212" s="416"/>
      <c r="BS212" s="416"/>
      <c r="BT212" s="416"/>
      <c r="BU212" s="416"/>
      <c r="BV212" s="416"/>
      <c r="BW212" s="417"/>
      <c r="BX212" s="418"/>
      <c r="BY212" s="329" t="s">
        <v>243</v>
      </c>
      <c r="BZ212" s="329"/>
      <c r="CA212" s="329"/>
      <c r="CB212" s="329"/>
      <c r="CC212" s="419"/>
    </row>
    <row r="213" spans="1:81" ht="22.5" customHeight="1" x14ac:dyDescent="0.25">
      <c r="A213" s="423"/>
      <c r="B213" s="415" t="s">
        <v>259</v>
      </c>
      <c r="C213" s="415"/>
      <c r="D213" s="415"/>
      <c r="E213" s="416"/>
      <c r="F213" s="414" t="s">
        <v>261</v>
      </c>
      <c r="G213" s="261"/>
      <c r="H213" s="416"/>
      <c r="I213" s="416"/>
      <c r="J213" s="416"/>
      <c r="K213" s="416"/>
      <c r="L213" s="416"/>
      <c r="M213" s="416"/>
      <c r="N213" s="416"/>
      <c r="O213" s="416"/>
      <c r="P213" s="416"/>
      <c r="Q213" s="416"/>
      <c r="R213" s="416"/>
      <c r="S213" s="416"/>
      <c r="T213" s="416"/>
      <c r="U213" s="416"/>
      <c r="V213" s="416"/>
      <c r="W213" s="416"/>
      <c r="X213" s="416"/>
      <c r="Y213" s="416"/>
      <c r="Z213" s="416"/>
      <c r="AA213" s="416"/>
      <c r="AB213" s="416"/>
      <c r="AC213" s="416"/>
      <c r="AD213" s="416"/>
      <c r="AE213" s="416"/>
      <c r="AF213" s="416"/>
      <c r="AG213" s="416"/>
      <c r="AH213" s="416"/>
      <c r="AI213" s="416"/>
      <c r="AJ213" s="416"/>
      <c r="AK213" s="416"/>
      <c r="AL213" s="416"/>
      <c r="AM213" s="416"/>
      <c r="AN213" s="416"/>
      <c r="AO213" s="416"/>
      <c r="AP213" s="416"/>
      <c r="AQ213" s="416"/>
      <c r="AR213" s="416"/>
      <c r="AS213" s="416"/>
      <c r="AT213" s="416"/>
      <c r="AU213" s="416"/>
      <c r="AV213" s="416"/>
      <c r="AW213" s="416"/>
      <c r="AX213" s="416"/>
      <c r="AY213" s="416"/>
      <c r="AZ213" s="416"/>
      <c r="BA213" s="416"/>
      <c r="BB213" s="416"/>
      <c r="BC213" s="416"/>
      <c r="BD213" s="416"/>
      <c r="BE213" s="416"/>
      <c r="BF213" s="416"/>
      <c r="BG213" s="416"/>
      <c r="BH213" s="416"/>
      <c r="BI213" s="416"/>
      <c r="BJ213" s="416"/>
      <c r="BK213" s="416"/>
      <c r="BL213" s="416"/>
      <c r="BM213" s="416"/>
      <c r="BN213" s="416"/>
      <c r="BO213" s="416"/>
      <c r="BP213" s="416"/>
      <c r="BQ213" s="416"/>
      <c r="BR213" s="416"/>
      <c r="BS213" s="416"/>
      <c r="BT213" s="416"/>
      <c r="BU213" s="416"/>
      <c r="BV213" s="416"/>
      <c r="BW213" s="417"/>
      <c r="BX213" s="418"/>
      <c r="BY213" s="329" t="s">
        <v>244</v>
      </c>
      <c r="BZ213" s="329"/>
      <c r="CA213" s="329"/>
      <c r="CB213" s="329"/>
      <c r="CC213" s="419"/>
    </row>
    <row r="214" spans="1:81" ht="22.5" customHeight="1" x14ac:dyDescent="0.25">
      <c r="A214" s="423"/>
      <c r="B214" s="415" t="s">
        <v>257</v>
      </c>
      <c r="C214" s="415"/>
      <c r="D214" s="415"/>
      <c r="E214" s="416"/>
      <c r="F214" s="414" t="s">
        <v>262</v>
      </c>
      <c r="G214" s="261"/>
      <c r="H214" s="416"/>
      <c r="I214" s="416"/>
      <c r="J214" s="416"/>
      <c r="K214" s="416"/>
      <c r="L214" s="416"/>
      <c r="M214" s="416"/>
      <c r="N214" s="416"/>
      <c r="O214" s="416"/>
      <c r="P214" s="416"/>
      <c r="Q214" s="416"/>
      <c r="R214" s="416"/>
      <c r="S214" s="416"/>
      <c r="T214" s="416"/>
      <c r="U214" s="416"/>
      <c r="V214" s="416"/>
      <c r="W214" s="416"/>
      <c r="X214" s="416"/>
      <c r="Y214" s="416"/>
      <c r="Z214" s="416"/>
      <c r="AA214" s="416"/>
      <c r="AB214" s="416"/>
      <c r="AC214" s="416"/>
      <c r="AD214" s="416"/>
      <c r="AE214" s="416"/>
      <c r="AF214" s="416"/>
      <c r="AG214" s="416"/>
      <c r="AH214" s="416"/>
      <c r="AI214" s="416"/>
      <c r="AJ214" s="416"/>
      <c r="AK214" s="416"/>
      <c r="AL214" s="416"/>
      <c r="AM214" s="416"/>
      <c r="AN214" s="416"/>
      <c r="AO214" s="416"/>
      <c r="AP214" s="416"/>
      <c r="AQ214" s="416"/>
      <c r="AR214" s="416"/>
      <c r="AS214" s="416"/>
      <c r="AT214" s="416"/>
      <c r="AU214" s="416"/>
      <c r="AV214" s="416"/>
      <c r="AW214" s="416"/>
      <c r="AX214" s="416"/>
      <c r="AY214" s="416"/>
      <c r="AZ214" s="416"/>
      <c r="BA214" s="416"/>
      <c r="BB214" s="416"/>
      <c r="BC214" s="416"/>
      <c r="BD214" s="416"/>
      <c r="BE214" s="416"/>
      <c r="BF214" s="416"/>
      <c r="BG214" s="416"/>
      <c r="BH214" s="416"/>
      <c r="BI214" s="416"/>
      <c r="BJ214" s="416"/>
      <c r="BK214" s="416"/>
      <c r="BL214" s="416"/>
      <c r="BM214" s="416"/>
      <c r="BN214" s="416"/>
      <c r="BO214" s="416"/>
      <c r="BP214" s="416"/>
      <c r="BQ214" s="416"/>
      <c r="BR214" s="416"/>
      <c r="BS214" s="416"/>
      <c r="BT214" s="416"/>
      <c r="BU214" s="416"/>
      <c r="BV214" s="416"/>
      <c r="BW214" s="417"/>
      <c r="BX214" s="418"/>
      <c r="BY214" s="329" t="s">
        <v>245</v>
      </c>
      <c r="BZ214" s="329"/>
      <c r="CA214" s="329"/>
      <c r="CB214" s="329"/>
      <c r="CC214" s="419"/>
    </row>
    <row r="215" spans="1:81" ht="22.5" customHeight="1" x14ac:dyDescent="0.25">
      <c r="A215" s="558"/>
      <c r="B215" s="541" t="s">
        <v>249</v>
      </c>
      <c r="C215" s="541"/>
      <c r="D215" s="541"/>
      <c r="E215" s="542"/>
      <c r="F215" s="543" t="s">
        <v>351</v>
      </c>
      <c r="G215" s="523"/>
      <c r="H215" s="542"/>
      <c r="I215" s="542"/>
      <c r="J215" s="542"/>
      <c r="K215" s="542"/>
      <c r="L215" s="542"/>
      <c r="M215" s="542"/>
      <c r="N215" s="542"/>
      <c r="O215" s="542"/>
      <c r="P215" s="542"/>
      <c r="Q215" s="542"/>
      <c r="R215" s="542"/>
      <c r="S215" s="542"/>
      <c r="T215" s="542"/>
      <c r="U215" s="542"/>
      <c r="V215" s="542"/>
      <c r="W215" s="542"/>
      <c r="X215" s="542"/>
      <c r="Y215" s="542"/>
      <c r="Z215" s="542"/>
      <c r="AA215" s="542"/>
      <c r="AB215" s="542"/>
      <c r="AC215" s="542"/>
      <c r="AD215" s="542"/>
      <c r="AE215" s="542"/>
      <c r="AF215" s="542"/>
      <c r="AG215" s="542"/>
      <c r="AH215" s="542"/>
      <c r="AI215" s="542"/>
      <c r="AJ215" s="542"/>
      <c r="AK215" s="542"/>
      <c r="AL215" s="542"/>
      <c r="AM215" s="542"/>
      <c r="AN215" s="542"/>
      <c r="AO215" s="542"/>
      <c r="AP215" s="542"/>
      <c r="AQ215" s="542"/>
      <c r="AR215" s="542"/>
      <c r="AS215" s="542"/>
      <c r="AT215" s="542"/>
      <c r="AU215" s="542"/>
      <c r="AV215" s="542"/>
      <c r="AW215" s="542"/>
      <c r="AX215" s="542"/>
      <c r="AY215" s="542"/>
      <c r="AZ215" s="542"/>
      <c r="BA215" s="542"/>
      <c r="BB215" s="542"/>
      <c r="BC215" s="542"/>
      <c r="BD215" s="542"/>
      <c r="BE215" s="542"/>
      <c r="BF215" s="542"/>
      <c r="BG215" s="542"/>
      <c r="BH215" s="542"/>
      <c r="BI215" s="542"/>
      <c r="BJ215" s="542"/>
      <c r="BK215" s="542"/>
      <c r="BL215" s="542"/>
      <c r="BM215" s="542"/>
      <c r="BN215" s="542"/>
      <c r="BO215" s="542"/>
      <c r="BP215" s="542"/>
      <c r="BQ215" s="542"/>
      <c r="BR215" s="542"/>
      <c r="BS215" s="542"/>
      <c r="BT215" s="542"/>
      <c r="BU215" s="542"/>
      <c r="BV215" s="542"/>
      <c r="BW215" s="544"/>
      <c r="BX215" s="545"/>
      <c r="BY215" s="546" t="s">
        <v>315</v>
      </c>
      <c r="BZ215" s="546"/>
      <c r="CA215" s="546"/>
      <c r="CB215" s="546"/>
      <c r="CC215" s="547"/>
    </row>
    <row r="216" spans="1:81" ht="22.5" customHeight="1" x14ac:dyDescent="0.25">
      <c r="A216" s="556"/>
      <c r="B216" s="533"/>
      <c r="C216" s="533"/>
      <c r="D216" s="533"/>
      <c r="E216" s="534"/>
      <c r="F216" s="535" t="s">
        <v>352</v>
      </c>
      <c r="G216" s="521"/>
      <c r="H216" s="534"/>
      <c r="I216" s="534"/>
      <c r="J216" s="534"/>
      <c r="K216" s="534"/>
      <c r="L216" s="534"/>
      <c r="M216" s="534"/>
      <c r="N216" s="534"/>
      <c r="O216" s="534"/>
      <c r="P216" s="534"/>
      <c r="Q216" s="534"/>
      <c r="R216" s="534"/>
      <c r="S216" s="534"/>
      <c r="T216" s="534"/>
      <c r="U216" s="534"/>
      <c r="V216" s="534"/>
      <c r="W216" s="534"/>
      <c r="X216" s="534"/>
      <c r="Y216" s="534"/>
      <c r="Z216" s="534"/>
      <c r="AA216" s="534"/>
      <c r="AB216" s="534"/>
      <c r="AC216" s="534"/>
      <c r="AD216" s="534"/>
      <c r="AE216" s="534"/>
      <c r="AF216" s="534"/>
      <c r="AG216" s="534"/>
      <c r="AH216" s="534"/>
      <c r="AI216" s="534"/>
      <c r="AJ216" s="534"/>
      <c r="AK216" s="534"/>
      <c r="AL216" s="534"/>
      <c r="AM216" s="534"/>
      <c r="AN216" s="534"/>
      <c r="AO216" s="534"/>
      <c r="AP216" s="534"/>
      <c r="AQ216" s="534"/>
      <c r="AR216" s="534"/>
      <c r="AS216" s="534"/>
      <c r="AT216" s="534"/>
      <c r="AU216" s="534"/>
      <c r="AV216" s="534"/>
      <c r="AW216" s="534"/>
      <c r="AX216" s="534"/>
      <c r="AY216" s="534"/>
      <c r="AZ216" s="534"/>
      <c r="BA216" s="534"/>
      <c r="BB216" s="534"/>
      <c r="BC216" s="534"/>
      <c r="BD216" s="534"/>
      <c r="BE216" s="534"/>
      <c r="BF216" s="534"/>
      <c r="BG216" s="534"/>
      <c r="BH216" s="534"/>
      <c r="BI216" s="534"/>
      <c r="BJ216" s="534"/>
      <c r="BK216" s="534"/>
      <c r="BL216" s="534"/>
      <c r="BM216" s="534"/>
      <c r="BN216" s="534"/>
      <c r="BO216" s="534"/>
      <c r="BP216" s="534"/>
      <c r="BQ216" s="534"/>
      <c r="BR216" s="534"/>
      <c r="BS216" s="534"/>
      <c r="BT216" s="534"/>
      <c r="BU216" s="534"/>
      <c r="BV216" s="534"/>
      <c r="BW216" s="536"/>
      <c r="BX216" s="537"/>
      <c r="BY216" s="538"/>
      <c r="BZ216" s="538"/>
      <c r="CA216" s="538"/>
      <c r="CB216" s="538"/>
      <c r="CC216" s="539"/>
    </row>
    <row r="217" spans="1:81" ht="22.5" customHeight="1" x14ac:dyDescent="0.25">
      <c r="A217" s="558"/>
      <c r="B217" s="541" t="s">
        <v>260</v>
      </c>
      <c r="C217" s="541"/>
      <c r="D217" s="541"/>
      <c r="E217" s="542"/>
      <c r="F217" s="543" t="s">
        <v>399</v>
      </c>
      <c r="G217" s="523"/>
      <c r="H217" s="542"/>
      <c r="I217" s="542"/>
      <c r="J217" s="542"/>
      <c r="K217" s="542"/>
      <c r="L217" s="542"/>
      <c r="M217" s="542"/>
      <c r="N217" s="542"/>
      <c r="O217" s="542"/>
      <c r="P217" s="542"/>
      <c r="Q217" s="542"/>
      <c r="R217" s="542"/>
      <c r="S217" s="542"/>
      <c r="T217" s="542"/>
      <c r="U217" s="542"/>
      <c r="V217" s="542"/>
      <c r="W217" s="542"/>
      <c r="X217" s="542"/>
      <c r="Y217" s="542"/>
      <c r="Z217" s="542"/>
      <c r="AA217" s="542"/>
      <c r="AB217" s="542"/>
      <c r="AC217" s="542"/>
      <c r="AD217" s="542"/>
      <c r="AE217" s="542"/>
      <c r="AF217" s="542"/>
      <c r="AG217" s="542"/>
      <c r="AH217" s="542"/>
      <c r="AI217" s="542"/>
      <c r="AJ217" s="542"/>
      <c r="AK217" s="542"/>
      <c r="AL217" s="542"/>
      <c r="AM217" s="542"/>
      <c r="AN217" s="542"/>
      <c r="AO217" s="542"/>
      <c r="AP217" s="542"/>
      <c r="AQ217" s="542"/>
      <c r="AR217" s="542"/>
      <c r="AS217" s="542"/>
      <c r="AT217" s="542"/>
      <c r="AU217" s="542"/>
      <c r="AV217" s="542"/>
      <c r="AW217" s="542"/>
      <c r="AX217" s="542"/>
      <c r="AY217" s="542"/>
      <c r="AZ217" s="542"/>
      <c r="BA217" s="542"/>
      <c r="BB217" s="542"/>
      <c r="BC217" s="542"/>
      <c r="BD217" s="542"/>
      <c r="BE217" s="542"/>
      <c r="BF217" s="542"/>
      <c r="BG217" s="542"/>
      <c r="BH217" s="542"/>
      <c r="BI217" s="542"/>
      <c r="BJ217" s="542"/>
      <c r="BK217" s="542"/>
      <c r="BL217" s="542"/>
      <c r="BM217" s="542"/>
      <c r="BN217" s="542"/>
      <c r="BO217" s="542"/>
      <c r="BP217" s="542"/>
      <c r="BQ217" s="542"/>
      <c r="BR217" s="542"/>
      <c r="BS217" s="542"/>
      <c r="BT217" s="542"/>
      <c r="BU217" s="542"/>
      <c r="BV217" s="542"/>
      <c r="BW217" s="544"/>
      <c r="BX217" s="545"/>
      <c r="BY217" s="546" t="s">
        <v>318</v>
      </c>
      <c r="BZ217" s="546"/>
      <c r="CA217" s="546"/>
      <c r="CB217" s="546"/>
      <c r="CC217" s="547"/>
    </row>
    <row r="218" spans="1:81" ht="22.5" customHeight="1" x14ac:dyDescent="0.25">
      <c r="A218" s="556"/>
      <c r="B218" s="533"/>
      <c r="C218" s="533"/>
      <c r="D218" s="533"/>
      <c r="E218" s="534"/>
      <c r="F218" s="535" t="s">
        <v>393</v>
      </c>
      <c r="G218" s="521"/>
      <c r="H218" s="534"/>
      <c r="I218" s="534"/>
      <c r="J218" s="534"/>
      <c r="K218" s="534"/>
      <c r="L218" s="534"/>
      <c r="M218" s="534"/>
      <c r="N218" s="534"/>
      <c r="O218" s="534"/>
      <c r="P218" s="534"/>
      <c r="Q218" s="534"/>
      <c r="R218" s="534"/>
      <c r="S218" s="534"/>
      <c r="T218" s="534"/>
      <c r="U218" s="534"/>
      <c r="V218" s="534"/>
      <c r="W218" s="534"/>
      <c r="X218" s="534"/>
      <c r="Y218" s="534"/>
      <c r="Z218" s="534"/>
      <c r="AA218" s="534"/>
      <c r="AB218" s="534"/>
      <c r="AC218" s="534"/>
      <c r="AD218" s="534"/>
      <c r="AE218" s="534"/>
      <c r="AF218" s="534"/>
      <c r="AG218" s="534"/>
      <c r="AH218" s="534"/>
      <c r="AI218" s="534"/>
      <c r="AJ218" s="534"/>
      <c r="AK218" s="534"/>
      <c r="AL218" s="534"/>
      <c r="AM218" s="534"/>
      <c r="AN218" s="534"/>
      <c r="AO218" s="534"/>
      <c r="AP218" s="534"/>
      <c r="AQ218" s="534"/>
      <c r="AR218" s="534"/>
      <c r="AS218" s="534"/>
      <c r="AT218" s="534"/>
      <c r="AU218" s="534"/>
      <c r="AV218" s="534"/>
      <c r="AW218" s="534"/>
      <c r="AX218" s="534"/>
      <c r="AY218" s="534"/>
      <c r="AZ218" s="534"/>
      <c r="BA218" s="534"/>
      <c r="BB218" s="534"/>
      <c r="BC218" s="534"/>
      <c r="BD218" s="534"/>
      <c r="BE218" s="534"/>
      <c r="BF218" s="534"/>
      <c r="BG218" s="534"/>
      <c r="BH218" s="534"/>
      <c r="BI218" s="534"/>
      <c r="BJ218" s="534"/>
      <c r="BK218" s="534"/>
      <c r="BL218" s="534"/>
      <c r="BM218" s="534"/>
      <c r="BN218" s="534"/>
      <c r="BO218" s="534"/>
      <c r="BP218" s="534"/>
      <c r="BQ218" s="534"/>
      <c r="BR218" s="534"/>
      <c r="BS218" s="534"/>
      <c r="BT218" s="534"/>
      <c r="BU218" s="534"/>
      <c r="BV218" s="534"/>
      <c r="BW218" s="536"/>
      <c r="BX218" s="537"/>
      <c r="BY218" s="538"/>
      <c r="BZ218" s="538"/>
      <c r="CA218" s="538"/>
      <c r="CB218" s="538"/>
      <c r="CC218" s="539"/>
    </row>
    <row r="219" spans="1:81" ht="22.5" customHeight="1" x14ac:dyDescent="0.25">
      <c r="A219" s="423"/>
      <c r="B219" s="415" t="s">
        <v>263</v>
      </c>
      <c r="C219" s="415"/>
      <c r="D219" s="415"/>
      <c r="E219" s="416"/>
      <c r="F219" s="414" t="s">
        <v>273</v>
      </c>
      <c r="G219" s="261"/>
      <c r="H219" s="416"/>
      <c r="I219" s="416"/>
      <c r="J219" s="416"/>
      <c r="K219" s="416"/>
      <c r="L219" s="416"/>
      <c r="M219" s="416"/>
      <c r="N219" s="416"/>
      <c r="O219" s="416"/>
      <c r="P219" s="416"/>
      <c r="Q219" s="416"/>
      <c r="R219" s="416"/>
      <c r="S219" s="416"/>
      <c r="T219" s="416"/>
      <c r="U219" s="416"/>
      <c r="V219" s="416"/>
      <c r="W219" s="416"/>
      <c r="X219" s="416"/>
      <c r="Y219" s="416"/>
      <c r="Z219" s="416"/>
      <c r="AA219" s="416"/>
      <c r="AB219" s="416"/>
      <c r="AC219" s="416"/>
      <c r="AD219" s="416"/>
      <c r="AE219" s="416"/>
      <c r="AF219" s="416"/>
      <c r="AG219" s="416"/>
      <c r="AH219" s="416"/>
      <c r="AI219" s="416"/>
      <c r="AJ219" s="416"/>
      <c r="AK219" s="416"/>
      <c r="AL219" s="416"/>
      <c r="AM219" s="416"/>
      <c r="AN219" s="416"/>
      <c r="AO219" s="416"/>
      <c r="AP219" s="416"/>
      <c r="AQ219" s="416"/>
      <c r="AR219" s="416"/>
      <c r="AS219" s="416"/>
      <c r="AT219" s="416"/>
      <c r="AU219" s="416"/>
      <c r="AV219" s="416"/>
      <c r="AW219" s="416"/>
      <c r="AX219" s="416"/>
      <c r="AY219" s="416"/>
      <c r="AZ219" s="416"/>
      <c r="BA219" s="416"/>
      <c r="BB219" s="416"/>
      <c r="BC219" s="416"/>
      <c r="BD219" s="416"/>
      <c r="BE219" s="416"/>
      <c r="BF219" s="416"/>
      <c r="BG219" s="416"/>
      <c r="BH219" s="416"/>
      <c r="BI219" s="416"/>
      <c r="BJ219" s="416"/>
      <c r="BK219" s="416"/>
      <c r="BL219" s="416"/>
      <c r="BM219" s="416"/>
      <c r="BN219" s="416"/>
      <c r="BO219" s="416"/>
      <c r="BP219" s="416"/>
      <c r="BQ219" s="416"/>
      <c r="BR219" s="416"/>
      <c r="BS219" s="416"/>
      <c r="BT219" s="416"/>
      <c r="BU219" s="416"/>
      <c r="BV219" s="416"/>
      <c r="BW219" s="417"/>
      <c r="BX219" s="418"/>
      <c r="BY219" s="329" t="s">
        <v>322</v>
      </c>
      <c r="BZ219" s="329"/>
      <c r="CA219" s="329"/>
      <c r="CB219" s="329"/>
      <c r="CC219" s="419"/>
    </row>
    <row r="220" spans="1:81" ht="22.5" customHeight="1" x14ac:dyDescent="0.25">
      <c r="A220" s="558"/>
      <c r="B220" s="541" t="s">
        <v>264</v>
      </c>
      <c r="C220" s="541"/>
      <c r="D220" s="541"/>
      <c r="E220" s="542"/>
      <c r="F220" s="543" t="s">
        <v>400</v>
      </c>
      <c r="G220" s="523"/>
      <c r="H220" s="542"/>
      <c r="I220" s="542"/>
      <c r="J220" s="542"/>
      <c r="K220" s="542"/>
      <c r="L220" s="542"/>
      <c r="M220" s="542"/>
      <c r="N220" s="542"/>
      <c r="O220" s="542"/>
      <c r="P220" s="542"/>
      <c r="Q220" s="542"/>
      <c r="R220" s="542"/>
      <c r="S220" s="542"/>
      <c r="T220" s="542"/>
      <c r="U220" s="542"/>
      <c r="V220" s="542"/>
      <c r="W220" s="542"/>
      <c r="X220" s="542"/>
      <c r="Y220" s="542"/>
      <c r="Z220" s="542"/>
      <c r="AA220" s="542"/>
      <c r="AB220" s="542"/>
      <c r="AC220" s="542"/>
      <c r="AD220" s="542"/>
      <c r="AE220" s="542"/>
      <c r="AF220" s="542"/>
      <c r="AG220" s="542"/>
      <c r="AH220" s="542"/>
      <c r="AI220" s="542"/>
      <c r="AJ220" s="542"/>
      <c r="AK220" s="542"/>
      <c r="AL220" s="542"/>
      <c r="AM220" s="542"/>
      <c r="AN220" s="542"/>
      <c r="AO220" s="542"/>
      <c r="AP220" s="542"/>
      <c r="AQ220" s="542"/>
      <c r="AR220" s="542"/>
      <c r="AS220" s="542"/>
      <c r="AT220" s="542"/>
      <c r="AU220" s="542"/>
      <c r="AV220" s="542"/>
      <c r="AW220" s="542"/>
      <c r="AX220" s="542"/>
      <c r="AY220" s="542"/>
      <c r="AZ220" s="542"/>
      <c r="BA220" s="542"/>
      <c r="BB220" s="542"/>
      <c r="BC220" s="542"/>
      <c r="BD220" s="542"/>
      <c r="BE220" s="542"/>
      <c r="BF220" s="542"/>
      <c r="BG220" s="542"/>
      <c r="BH220" s="542"/>
      <c r="BI220" s="542"/>
      <c r="BJ220" s="542"/>
      <c r="BK220" s="542"/>
      <c r="BL220" s="542"/>
      <c r="BM220" s="542"/>
      <c r="BN220" s="542"/>
      <c r="BO220" s="542"/>
      <c r="BP220" s="542"/>
      <c r="BQ220" s="542"/>
      <c r="BR220" s="542"/>
      <c r="BS220" s="542"/>
      <c r="BT220" s="542"/>
      <c r="BU220" s="542"/>
      <c r="BV220" s="542"/>
      <c r="BW220" s="544"/>
      <c r="BX220" s="545"/>
      <c r="BY220" s="546" t="s">
        <v>323</v>
      </c>
      <c r="BZ220" s="546"/>
      <c r="CA220" s="546"/>
      <c r="CB220" s="546"/>
      <c r="CC220" s="547"/>
    </row>
    <row r="221" spans="1:81" ht="22.5" customHeight="1" x14ac:dyDescent="0.25">
      <c r="A221" s="556"/>
      <c r="B221" s="533"/>
      <c r="C221" s="533"/>
      <c r="D221" s="533"/>
      <c r="E221" s="534"/>
      <c r="F221" s="535" t="s">
        <v>401</v>
      </c>
      <c r="G221" s="521"/>
      <c r="H221" s="534"/>
      <c r="I221" s="534"/>
      <c r="J221" s="534"/>
      <c r="K221" s="534"/>
      <c r="L221" s="534"/>
      <c r="M221" s="534"/>
      <c r="N221" s="534"/>
      <c r="O221" s="534"/>
      <c r="P221" s="534"/>
      <c r="Q221" s="534"/>
      <c r="R221" s="534"/>
      <c r="S221" s="534"/>
      <c r="T221" s="534"/>
      <c r="U221" s="534"/>
      <c r="V221" s="534"/>
      <c r="W221" s="534"/>
      <c r="X221" s="534"/>
      <c r="Y221" s="534"/>
      <c r="Z221" s="534"/>
      <c r="AA221" s="534"/>
      <c r="AB221" s="534"/>
      <c r="AC221" s="534"/>
      <c r="AD221" s="534"/>
      <c r="AE221" s="534"/>
      <c r="AF221" s="534"/>
      <c r="AG221" s="534"/>
      <c r="AH221" s="534"/>
      <c r="AI221" s="534"/>
      <c r="AJ221" s="534"/>
      <c r="AK221" s="534"/>
      <c r="AL221" s="534"/>
      <c r="AM221" s="534"/>
      <c r="AN221" s="534"/>
      <c r="AO221" s="534"/>
      <c r="AP221" s="534"/>
      <c r="AQ221" s="534"/>
      <c r="AR221" s="534"/>
      <c r="AS221" s="534"/>
      <c r="AT221" s="534"/>
      <c r="AU221" s="534"/>
      <c r="AV221" s="534"/>
      <c r="AW221" s="534"/>
      <c r="AX221" s="534"/>
      <c r="AY221" s="534"/>
      <c r="AZ221" s="534"/>
      <c r="BA221" s="534"/>
      <c r="BB221" s="534"/>
      <c r="BC221" s="534"/>
      <c r="BD221" s="534"/>
      <c r="BE221" s="534"/>
      <c r="BF221" s="534"/>
      <c r="BG221" s="534"/>
      <c r="BH221" s="534"/>
      <c r="BI221" s="534"/>
      <c r="BJ221" s="534"/>
      <c r="BK221" s="534"/>
      <c r="BL221" s="534"/>
      <c r="BM221" s="534"/>
      <c r="BN221" s="534"/>
      <c r="BO221" s="534"/>
      <c r="BP221" s="534"/>
      <c r="BQ221" s="534"/>
      <c r="BR221" s="534"/>
      <c r="BS221" s="534"/>
      <c r="BT221" s="534"/>
      <c r="BU221" s="534"/>
      <c r="BV221" s="534"/>
      <c r="BW221" s="536"/>
      <c r="BX221" s="537"/>
      <c r="BY221" s="538"/>
      <c r="BZ221" s="538"/>
      <c r="CA221" s="538"/>
      <c r="CB221" s="538"/>
      <c r="CC221" s="539"/>
    </row>
    <row r="222" spans="1:81" ht="22.5" customHeight="1" x14ac:dyDescent="0.25">
      <c r="A222" s="558"/>
      <c r="B222" s="541" t="s">
        <v>250</v>
      </c>
      <c r="C222" s="541"/>
      <c r="D222" s="541"/>
      <c r="E222" s="542"/>
      <c r="F222" s="555" t="s">
        <v>402</v>
      </c>
      <c r="G222" s="523"/>
      <c r="H222" s="542"/>
      <c r="I222" s="542"/>
      <c r="J222" s="542"/>
      <c r="K222" s="542"/>
      <c r="L222" s="542"/>
      <c r="M222" s="542"/>
      <c r="N222" s="542"/>
      <c r="O222" s="542"/>
      <c r="P222" s="542"/>
      <c r="Q222" s="542"/>
      <c r="R222" s="542"/>
      <c r="S222" s="542"/>
      <c r="T222" s="542"/>
      <c r="U222" s="542"/>
      <c r="V222" s="542"/>
      <c r="W222" s="542"/>
      <c r="X222" s="542"/>
      <c r="Y222" s="542"/>
      <c r="Z222" s="542"/>
      <c r="AA222" s="542"/>
      <c r="AB222" s="542"/>
      <c r="AC222" s="542"/>
      <c r="AD222" s="542"/>
      <c r="AE222" s="542"/>
      <c r="AF222" s="542"/>
      <c r="AG222" s="542"/>
      <c r="AH222" s="542"/>
      <c r="AI222" s="542"/>
      <c r="AJ222" s="542"/>
      <c r="AK222" s="542"/>
      <c r="AL222" s="542"/>
      <c r="AM222" s="542"/>
      <c r="AN222" s="542"/>
      <c r="AO222" s="542"/>
      <c r="AP222" s="542"/>
      <c r="AQ222" s="542"/>
      <c r="AR222" s="542"/>
      <c r="AS222" s="542"/>
      <c r="AT222" s="542"/>
      <c r="AU222" s="542"/>
      <c r="AV222" s="542"/>
      <c r="AW222" s="542"/>
      <c r="AX222" s="542"/>
      <c r="AY222" s="542"/>
      <c r="AZ222" s="542"/>
      <c r="BA222" s="542"/>
      <c r="BB222" s="542"/>
      <c r="BC222" s="542"/>
      <c r="BD222" s="542"/>
      <c r="BE222" s="542"/>
      <c r="BF222" s="542"/>
      <c r="BG222" s="542"/>
      <c r="BH222" s="542"/>
      <c r="BI222" s="542"/>
      <c r="BJ222" s="542"/>
      <c r="BK222" s="542"/>
      <c r="BL222" s="542"/>
      <c r="BM222" s="542"/>
      <c r="BN222" s="542"/>
      <c r="BO222" s="542"/>
      <c r="BP222" s="542"/>
      <c r="BQ222" s="542"/>
      <c r="BR222" s="542"/>
      <c r="BS222" s="542"/>
      <c r="BT222" s="542"/>
      <c r="BU222" s="542"/>
      <c r="BV222" s="542"/>
      <c r="BW222" s="544"/>
      <c r="BX222" s="545"/>
      <c r="BY222" s="546" t="s">
        <v>328</v>
      </c>
      <c r="BZ222" s="546"/>
      <c r="CA222" s="546"/>
      <c r="CB222" s="546"/>
      <c r="CC222" s="547"/>
    </row>
    <row r="223" spans="1:81" ht="22.5" customHeight="1" x14ac:dyDescent="0.25">
      <c r="A223" s="556"/>
      <c r="B223" s="533"/>
      <c r="C223" s="533"/>
      <c r="D223" s="533"/>
      <c r="E223" s="534"/>
      <c r="F223" s="535" t="s">
        <v>403</v>
      </c>
      <c r="G223" s="521"/>
      <c r="H223" s="534"/>
      <c r="I223" s="534"/>
      <c r="J223" s="534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34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34"/>
      <c r="AH223" s="534"/>
      <c r="AI223" s="534"/>
      <c r="AJ223" s="534"/>
      <c r="AK223" s="534"/>
      <c r="AL223" s="534"/>
      <c r="AM223" s="534"/>
      <c r="AN223" s="534"/>
      <c r="AO223" s="534"/>
      <c r="AP223" s="534"/>
      <c r="AQ223" s="534"/>
      <c r="AR223" s="534"/>
      <c r="AS223" s="534"/>
      <c r="AT223" s="534"/>
      <c r="AU223" s="534"/>
      <c r="AV223" s="534"/>
      <c r="AW223" s="534"/>
      <c r="AX223" s="534"/>
      <c r="AY223" s="534"/>
      <c r="AZ223" s="534"/>
      <c r="BA223" s="534"/>
      <c r="BB223" s="534"/>
      <c r="BC223" s="534"/>
      <c r="BD223" s="534"/>
      <c r="BE223" s="534"/>
      <c r="BF223" s="534"/>
      <c r="BG223" s="534"/>
      <c r="BH223" s="534"/>
      <c r="BI223" s="534"/>
      <c r="BJ223" s="534"/>
      <c r="BK223" s="534"/>
      <c r="BL223" s="534"/>
      <c r="BM223" s="534"/>
      <c r="BN223" s="534"/>
      <c r="BO223" s="534"/>
      <c r="BP223" s="534"/>
      <c r="BQ223" s="534"/>
      <c r="BR223" s="534"/>
      <c r="BS223" s="534"/>
      <c r="BT223" s="534"/>
      <c r="BU223" s="534"/>
      <c r="BV223" s="534"/>
      <c r="BW223" s="536"/>
      <c r="BX223" s="537"/>
      <c r="BY223" s="538"/>
      <c r="BZ223" s="538"/>
      <c r="CA223" s="538"/>
      <c r="CB223" s="538"/>
      <c r="CC223" s="539"/>
    </row>
    <row r="224" spans="1:81" ht="22.5" customHeight="1" x14ac:dyDescent="0.25">
      <c r="A224" s="423"/>
      <c r="B224" s="415" t="s">
        <v>265</v>
      </c>
      <c r="C224" s="415"/>
      <c r="D224" s="415"/>
      <c r="E224" s="416"/>
      <c r="F224" s="414" t="s">
        <v>275</v>
      </c>
      <c r="G224" s="261"/>
      <c r="H224" s="416"/>
      <c r="I224" s="416"/>
      <c r="J224" s="416"/>
      <c r="K224" s="416"/>
      <c r="L224" s="416"/>
      <c r="M224" s="416"/>
      <c r="N224" s="416"/>
      <c r="O224" s="416"/>
      <c r="P224" s="416"/>
      <c r="Q224" s="416"/>
      <c r="R224" s="416"/>
      <c r="S224" s="416"/>
      <c r="T224" s="416"/>
      <c r="U224" s="416"/>
      <c r="V224" s="416"/>
      <c r="W224" s="416"/>
      <c r="X224" s="416"/>
      <c r="Y224" s="416"/>
      <c r="Z224" s="416"/>
      <c r="AA224" s="416"/>
      <c r="AB224" s="416"/>
      <c r="AC224" s="416"/>
      <c r="AD224" s="416"/>
      <c r="AE224" s="416"/>
      <c r="AF224" s="416"/>
      <c r="AG224" s="416"/>
      <c r="AH224" s="416"/>
      <c r="AI224" s="416"/>
      <c r="AJ224" s="416"/>
      <c r="AK224" s="416"/>
      <c r="AL224" s="416"/>
      <c r="AM224" s="416"/>
      <c r="AN224" s="416"/>
      <c r="AO224" s="416"/>
      <c r="AP224" s="416"/>
      <c r="AQ224" s="416"/>
      <c r="AR224" s="416"/>
      <c r="AS224" s="416"/>
      <c r="AT224" s="416"/>
      <c r="AU224" s="416"/>
      <c r="AV224" s="416"/>
      <c r="AW224" s="416"/>
      <c r="AX224" s="416"/>
      <c r="AY224" s="416"/>
      <c r="AZ224" s="416"/>
      <c r="BA224" s="416"/>
      <c r="BB224" s="416"/>
      <c r="BC224" s="416"/>
      <c r="BD224" s="416"/>
      <c r="BE224" s="416"/>
      <c r="BF224" s="416"/>
      <c r="BG224" s="416"/>
      <c r="BH224" s="416"/>
      <c r="BI224" s="416"/>
      <c r="BJ224" s="416"/>
      <c r="BK224" s="416"/>
      <c r="BL224" s="416"/>
      <c r="BM224" s="416"/>
      <c r="BN224" s="416"/>
      <c r="BO224" s="416"/>
      <c r="BP224" s="416"/>
      <c r="BQ224" s="416"/>
      <c r="BR224" s="416"/>
      <c r="BS224" s="416"/>
      <c r="BT224" s="416"/>
      <c r="BU224" s="416"/>
      <c r="BV224" s="416"/>
      <c r="BW224" s="417"/>
      <c r="BX224" s="418"/>
      <c r="BY224" s="329" t="s">
        <v>325</v>
      </c>
      <c r="BZ224" s="329"/>
      <c r="CA224" s="329"/>
      <c r="CB224" s="329"/>
      <c r="CC224" s="419"/>
    </row>
    <row r="225" spans="1:81" ht="22.5" customHeight="1" x14ac:dyDescent="0.25">
      <c r="A225" s="423"/>
      <c r="B225" s="415" t="s">
        <v>269</v>
      </c>
      <c r="C225" s="415"/>
      <c r="D225" s="415"/>
      <c r="E225" s="416"/>
      <c r="F225" s="414" t="s">
        <v>355</v>
      </c>
      <c r="G225" s="261"/>
      <c r="H225" s="416"/>
      <c r="I225" s="416"/>
      <c r="J225" s="416"/>
      <c r="K225" s="416"/>
      <c r="L225" s="416"/>
      <c r="M225" s="416"/>
      <c r="N225" s="416"/>
      <c r="O225" s="416"/>
      <c r="P225" s="416"/>
      <c r="Q225" s="416"/>
      <c r="R225" s="416"/>
      <c r="S225" s="416"/>
      <c r="T225" s="416"/>
      <c r="U225" s="416"/>
      <c r="V225" s="416"/>
      <c r="W225" s="416"/>
      <c r="X225" s="416"/>
      <c r="Y225" s="416"/>
      <c r="Z225" s="416"/>
      <c r="AA225" s="416"/>
      <c r="AB225" s="416"/>
      <c r="AC225" s="416"/>
      <c r="AD225" s="416"/>
      <c r="AE225" s="416"/>
      <c r="AF225" s="416"/>
      <c r="AG225" s="416"/>
      <c r="AH225" s="416"/>
      <c r="AI225" s="416"/>
      <c r="AJ225" s="416"/>
      <c r="AK225" s="416"/>
      <c r="AL225" s="416"/>
      <c r="AM225" s="416"/>
      <c r="AN225" s="416"/>
      <c r="AO225" s="416"/>
      <c r="AP225" s="416"/>
      <c r="AQ225" s="416"/>
      <c r="AR225" s="416"/>
      <c r="AS225" s="416"/>
      <c r="AT225" s="416"/>
      <c r="AU225" s="416"/>
      <c r="AV225" s="416"/>
      <c r="AW225" s="416"/>
      <c r="AX225" s="416"/>
      <c r="AY225" s="416"/>
      <c r="AZ225" s="416"/>
      <c r="BA225" s="416"/>
      <c r="BB225" s="416"/>
      <c r="BC225" s="416"/>
      <c r="BD225" s="416"/>
      <c r="BE225" s="416"/>
      <c r="BF225" s="416"/>
      <c r="BG225" s="416"/>
      <c r="BH225" s="416"/>
      <c r="BI225" s="416"/>
      <c r="BJ225" s="416"/>
      <c r="BK225" s="416"/>
      <c r="BL225" s="416"/>
      <c r="BM225" s="416"/>
      <c r="BN225" s="416"/>
      <c r="BO225" s="416"/>
      <c r="BP225" s="416"/>
      <c r="BQ225" s="416"/>
      <c r="BR225" s="416"/>
      <c r="BS225" s="416"/>
      <c r="BT225" s="416"/>
      <c r="BU225" s="416"/>
      <c r="BV225" s="416"/>
      <c r="BW225" s="417"/>
      <c r="BX225" s="418"/>
      <c r="BY225" s="329" t="s">
        <v>326</v>
      </c>
      <c r="BZ225" s="329"/>
      <c r="CA225" s="329"/>
      <c r="CB225" s="329"/>
      <c r="CC225" s="419"/>
    </row>
    <row r="226" spans="1:81" ht="22.5" customHeight="1" x14ac:dyDescent="0.25">
      <c r="A226" s="423"/>
      <c r="B226" s="415" t="s">
        <v>270</v>
      </c>
      <c r="C226" s="415"/>
      <c r="D226" s="415"/>
      <c r="E226" s="416"/>
      <c r="F226" s="414" t="s">
        <v>404</v>
      </c>
      <c r="G226" s="261"/>
      <c r="H226" s="416"/>
      <c r="I226" s="416"/>
      <c r="J226" s="416"/>
      <c r="K226" s="416"/>
      <c r="L226" s="416"/>
      <c r="M226" s="416"/>
      <c r="N226" s="416"/>
      <c r="O226" s="416"/>
      <c r="P226" s="416"/>
      <c r="Q226" s="416"/>
      <c r="R226" s="416"/>
      <c r="S226" s="416"/>
      <c r="T226" s="416"/>
      <c r="U226" s="416"/>
      <c r="V226" s="416"/>
      <c r="W226" s="416"/>
      <c r="X226" s="416"/>
      <c r="Y226" s="416"/>
      <c r="Z226" s="416"/>
      <c r="AA226" s="416"/>
      <c r="AB226" s="416"/>
      <c r="AC226" s="416"/>
      <c r="AD226" s="416"/>
      <c r="AE226" s="416"/>
      <c r="AF226" s="416"/>
      <c r="AG226" s="416"/>
      <c r="AH226" s="416"/>
      <c r="AI226" s="416"/>
      <c r="AJ226" s="416"/>
      <c r="AK226" s="416"/>
      <c r="AL226" s="416"/>
      <c r="AM226" s="416"/>
      <c r="AN226" s="416"/>
      <c r="AO226" s="416"/>
      <c r="AP226" s="416"/>
      <c r="AQ226" s="416"/>
      <c r="AR226" s="416"/>
      <c r="AS226" s="416"/>
      <c r="AT226" s="416"/>
      <c r="AU226" s="416"/>
      <c r="AV226" s="416"/>
      <c r="AW226" s="416"/>
      <c r="AX226" s="416"/>
      <c r="AY226" s="416"/>
      <c r="AZ226" s="416"/>
      <c r="BA226" s="416"/>
      <c r="BB226" s="416"/>
      <c r="BC226" s="416"/>
      <c r="BD226" s="416"/>
      <c r="BE226" s="416"/>
      <c r="BF226" s="416"/>
      <c r="BG226" s="416"/>
      <c r="BH226" s="416"/>
      <c r="BI226" s="416"/>
      <c r="BJ226" s="416"/>
      <c r="BK226" s="416"/>
      <c r="BL226" s="416"/>
      <c r="BM226" s="416"/>
      <c r="BN226" s="416"/>
      <c r="BO226" s="416"/>
      <c r="BP226" s="416"/>
      <c r="BQ226" s="416"/>
      <c r="BR226" s="416"/>
      <c r="BS226" s="416"/>
      <c r="BT226" s="416"/>
      <c r="BU226" s="416"/>
      <c r="BV226" s="416"/>
      <c r="BW226" s="417"/>
      <c r="BX226" s="418"/>
      <c r="BY226" s="329" t="s">
        <v>327</v>
      </c>
      <c r="BZ226" s="329"/>
      <c r="CA226" s="329"/>
      <c r="CB226" s="329"/>
      <c r="CC226" s="419"/>
    </row>
    <row r="227" spans="1:81" ht="22.5" customHeight="1" x14ac:dyDescent="0.25">
      <c r="A227" s="558"/>
      <c r="B227" s="541" t="s">
        <v>271</v>
      </c>
      <c r="C227" s="541"/>
      <c r="D227" s="541"/>
      <c r="E227" s="544"/>
      <c r="F227" s="543" t="s">
        <v>364</v>
      </c>
      <c r="G227" s="523"/>
      <c r="H227" s="542"/>
      <c r="I227" s="542"/>
      <c r="J227" s="542"/>
      <c r="K227" s="542"/>
      <c r="L227" s="542"/>
      <c r="M227" s="542"/>
      <c r="N227" s="542"/>
      <c r="O227" s="542"/>
      <c r="P227" s="542"/>
      <c r="Q227" s="542"/>
      <c r="R227" s="542"/>
      <c r="S227" s="542"/>
      <c r="T227" s="542"/>
      <c r="U227" s="542"/>
      <c r="V227" s="542"/>
      <c r="W227" s="542"/>
      <c r="X227" s="542"/>
      <c r="Y227" s="542"/>
      <c r="Z227" s="542"/>
      <c r="AA227" s="542"/>
      <c r="AB227" s="542"/>
      <c r="AC227" s="542"/>
      <c r="AD227" s="542"/>
      <c r="AE227" s="542"/>
      <c r="AF227" s="542"/>
      <c r="AG227" s="542"/>
      <c r="AH227" s="542"/>
      <c r="AI227" s="542"/>
      <c r="AJ227" s="542"/>
      <c r="AK227" s="542"/>
      <c r="AL227" s="542"/>
      <c r="AM227" s="542"/>
      <c r="AN227" s="542"/>
      <c r="AO227" s="542"/>
      <c r="AP227" s="542"/>
      <c r="AQ227" s="542"/>
      <c r="AR227" s="542"/>
      <c r="AS227" s="542"/>
      <c r="AT227" s="542"/>
      <c r="AU227" s="542"/>
      <c r="AV227" s="542"/>
      <c r="AW227" s="542"/>
      <c r="AX227" s="542"/>
      <c r="AY227" s="542"/>
      <c r="AZ227" s="542"/>
      <c r="BA227" s="542"/>
      <c r="BB227" s="542"/>
      <c r="BC227" s="542"/>
      <c r="BD227" s="542"/>
      <c r="BE227" s="542"/>
      <c r="BF227" s="542"/>
      <c r="BG227" s="542"/>
      <c r="BH227" s="542"/>
      <c r="BI227" s="542"/>
      <c r="BJ227" s="542"/>
      <c r="BK227" s="542"/>
      <c r="BL227" s="542"/>
      <c r="BM227" s="542"/>
      <c r="BN227" s="542"/>
      <c r="BO227" s="542"/>
      <c r="BP227" s="542"/>
      <c r="BQ227" s="542"/>
      <c r="BR227" s="542"/>
      <c r="BS227" s="542"/>
      <c r="BT227" s="542"/>
      <c r="BU227" s="542"/>
      <c r="BV227" s="542"/>
      <c r="BW227" s="544"/>
      <c r="BX227" s="545"/>
      <c r="BY227" s="546" t="s">
        <v>329</v>
      </c>
      <c r="BZ227" s="546"/>
      <c r="CA227" s="546"/>
      <c r="CB227" s="546"/>
      <c r="CC227" s="547"/>
    </row>
    <row r="228" spans="1:81" ht="22.5" customHeight="1" x14ac:dyDescent="0.25">
      <c r="A228" s="556"/>
      <c r="B228" s="533"/>
      <c r="C228" s="533"/>
      <c r="D228" s="533"/>
      <c r="E228" s="536"/>
      <c r="F228" s="535" t="s">
        <v>365</v>
      </c>
      <c r="G228" s="521"/>
      <c r="H228" s="534"/>
      <c r="I228" s="534"/>
      <c r="J228" s="534"/>
      <c r="K228" s="534"/>
      <c r="L228" s="534"/>
      <c r="M228" s="534"/>
      <c r="N228" s="534"/>
      <c r="O228" s="534"/>
      <c r="P228" s="534"/>
      <c r="Q228" s="534"/>
      <c r="R228" s="534"/>
      <c r="S228" s="534"/>
      <c r="T228" s="534"/>
      <c r="U228" s="534"/>
      <c r="V228" s="534"/>
      <c r="W228" s="534"/>
      <c r="X228" s="534"/>
      <c r="Y228" s="534"/>
      <c r="Z228" s="534"/>
      <c r="AA228" s="534"/>
      <c r="AB228" s="534"/>
      <c r="AC228" s="534"/>
      <c r="AD228" s="534"/>
      <c r="AE228" s="534"/>
      <c r="AF228" s="534"/>
      <c r="AG228" s="534"/>
      <c r="AH228" s="534"/>
      <c r="AI228" s="534"/>
      <c r="AJ228" s="534"/>
      <c r="AK228" s="534"/>
      <c r="AL228" s="534"/>
      <c r="AM228" s="534"/>
      <c r="AN228" s="534"/>
      <c r="AO228" s="534"/>
      <c r="AP228" s="534"/>
      <c r="AQ228" s="534"/>
      <c r="AR228" s="534"/>
      <c r="AS228" s="534"/>
      <c r="AT228" s="534"/>
      <c r="AU228" s="534"/>
      <c r="AV228" s="534"/>
      <c r="AW228" s="534"/>
      <c r="AX228" s="534"/>
      <c r="AY228" s="534"/>
      <c r="AZ228" s="534"/>
      <c r="BA228" s="534"/>
      <c r="BB228" s="534"/>
      <c r="BC228" s="534"/>
      <c r="BD228" s="534"/>
      <c r="BE228" s="534"/>
      <c r="BF228" s="534"/>
      <c r="BG228" s="534"/>
      <c r="BH228" s="534"/>
      <c r="BI228" s="534"/>
      <c r="BJ228" s="534"/>
      <c r="BK228" s="534"/>
      <c r="BL228" s="534"/>
      <c r="BM228" s="534"/>
      <c r="BN228" s="534"/>
      <c r="BO228" s="534"/>
      <c r="BP228" s="534"/>
      <c r="BQ228" s="534"/>
      <c r="BR228" s="534"/>
      <c r="BS228" s="534"/>
      <c r="BT228" s="534"/>
      <c r="BU228" s="534"/>
      <c r="BV228" s="534"/>
      <c r="BW228" s="536"/>
      <c r="BX228" s="537"/>
      <c r="BY228" s="538"/>
      <c r="BZ228" s="538"/>
      <c r="CA228" s="538"/>
      <c r="CB228" s="538"/>
      <c r="CC228" s="539"/>
    </row>
    <row r="229" spans="1:81" ht="22.5" customHeight="1" x14ac:dyDescent="0.25">
      <c r="A229" s="423"/>
      <c r="B229" s="415" t="s">
        <v>272</v>
      </c>
      <c r="C229" s="415"/>
      <c r="D229" s="415"/>
      <c r="E229" s="417"/>
      <c r="F229" s="420" t="s">
        <v>356</v>
      </c>
      <c r="G229" s="261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  <c r="T229" s="416"/>
      <c r="U229" s="416"/>
      <c r="V229" s="416"/>
      <c r="W229" s="416"/>
      <c r="X229" s="416"/>
      <c r="Y229" s="416"/>
      <c r="Z229" s="416"/>
      <c r="AA229" s="416"/>
      <c r="AB229" s="416"/>
      <c r="AC229" s="416"/>
      <c r="AD229" s="416"/>
      <c r="AE229" s="416"/>
      <c r="AF229" s="416"/>
      <c r="AG229" s="416"/>
      <c r="AH229" s="416"/>
      <c r="AI229" s="416"/>
      <c r="AJ229" s="416"/>
      <c r="AK229" s="416"/>
      <c r="AL229" s="416"/>
      <c r="AM229" s="416"/>
      <c r="AN229" s="416"/>
      <c r="AO229" s="416"/>
      <c r="AP229" s="416"/>
      <c r="AQ229" s="416"/>
      <c r="AR229" s="416"/>
      <c r="AS229" s="416"/>
      <c r="AT229" s="416"/>
      <c r="AU229" s="416"/>
      <c r="AV229" s="416"/>
      <c r="AW229" s="416"/>
      <c r="AX229" s="416"/>
      <c r="AY229" s="416"/>
      <c r="AZ229" s="416"/>
      <c r="BA229" s="416"/>
      <c r="BB229" s="416"/>
      <c r="BC229" s="416"/>
      <c r="BD229" s="416"/>
      <c r="BE229" s="416"/>
      <c r="BF229" s="416"/>
      <c r="BG229" s="416"/>
      <c r="BH229" s="416"/>
      <c r="BI229" s="416"/>
      <c r="BJ229" s="416"/>
      <c r="BK229" s="416"/>
      <c r="BL229" s="416"/>
      <c r="BM229" s="416"/>
      <c r="BN229" s="416"/>
      <c r="BO229" s="416"/>
      <c r="BP229" s="416"/>
      <c r="BQ229" s="416"/>
      <c r="BR229" s="416"/>
      <c r="BS229" s="416"/>
      <c r="BT229" s="416"/>
      <c r="BU229" s="416"/>
      <c r="BV229" s="416"/>
      <c r="BW229" s="417"/>
      <c r="BX229" s="420"/>
      <c r="BY229" s="329" t="s">
        <v>332</v>
      </c>
      <c r="BZ229" s="329"/>
      <c r="CA229" s="329"/>
      <c r="CB229" s="329"/>
      <c r="CC229" s="419"/>
    </row>
    <row r="230" spans="1:81" ht="22.5" customHeight="1" x14ac:dyDescent="0.25">
      <c r="A230" s="558"/>
      <c r="B230" s="541" t="s">
        <v>274</v>
      </c>
      <c r="C230" s="541"/>
      <c r="D230" s="541"/>
      <c r="E230" s="544"/>
      <c r="F230" s="543" t="s">
        <v>405</v>
      </c>
      <c r="G230" s="523"/>
      <c r="H230" s="542"/>
      <c r="I230" s="542"/>
      <c r="J230" s="542"/>
      <c r="K230" s="542"/>
      <c r="L230" s="542"/>
      <c r="M230" s="542"/>
      <c r="N230" s="542"/>
      <c r="O230" s="542"/>
      <c r="P230" s="542"/>
      <c r="Q230" s="542"/>
      <c r="R230" s="544"/>
      <c r="S230" s="542"/>
      <c r="T230" s="542"/>
      <c r="U230" s="542"/>
      <c r="V230" s="542"/>
      <c r="W230" s="542"/>
      <c r="X230" s="542"/>
      <c r="Y230" s="542"/>
      <c r="Z230" s="542"/>
      <c r="AA230" s="542"/>
      <c r="AB230" s="542"/>
      <c r="AC230" s="542"/>
      <c r="AD230" s="542"/>
      <c r="AE230" s="542"/>
      <c r="AF230" s="542"/>
      <c r="AG230" s="542"/>
      <c r="AH230" s="542"/>
      <c r="AI230" s="542"/>
      <c r="AJ230" s="542"/>
      <c r="AK230" s="542"/>
      <c r="AL230" s="542"/>
      <c r="AM230" s="542"/>
      <c r="AN230" s="542"/>
      <c r="AO230" s="542"/>
      <c r="AP230" s="542"/>
      <c r="AQ230" s="542"/>
      <c r="AR230" s="542"/>
      <c r="AS230" s="542"/>
      <c r="AT230" s="542"/>
      <c r="AU230" s="542"/>
      <c r="AV230" s="542"/>
      <c r="AW230" s="542"/>
      <c r="AX230" s="542"/>
      <c r="AY230" s="542"/>
      <c r="AZ230" s="542"/>
      <c r="BA230" s="542"/>
      <c r="BB230" s="542"/>
      <c r="BC230" s="542"/>
      <c r="BD230" s="542"/>
      <c r="BE230" s="542"/>
      <c r="BF230" s="542"/>
      <c r="BG230" s="542"/>
      <c r="BH230" s="542"/>
      <c r="BI230" s="542"/>
      <c r="BJ230" s="542"/>
      <c r="BK230" s="542"/>
      <c r="BL230" s="542"/>
      <c r="BM230" s="542"/>
      <c r="BN230" s="542"/>
      <c r="BO230" s="542"/>
      <c r="BP230" s="542"/>
      <c r="BQ230" s="542"/>
      <c r="BR230" s="542"/>
      <c r="BS230" s="542"/>
      <c r="BT230" s="542"/>
      <c r="BU230" s="542"/>
      <c r="BV230" s="542"/>
      <c r="BW230" s="544"/>
      <c r="BX230" s="545"/>
      <c r="BY230" s="546" t="s">
        <v>336</v>
      </c>
      <c r="BZ230" s="546"/>
      <c r="CA230" s="546"/>
      <c r="CB230" s="546"/>
      <c r="CC230" s="547"/>
    </row>
    <row r="231" spans="1:81" ht="22.5" customHeight="1" x14ac:dyDescent="0.25">
      <c r="A231" s="556"/>
      <c r="B231" s="533"/>
      <c r="C231" s="533"/>
      <c r="D231" s="533"/>
      <c r="E231" s="536"/>
      <c r="F231" s="535" t="s">
        <v>406</v>
      </c>
      <c r="G231" s="521"/>
      <c r="H231" s="534"/>
      <c r="I231" s="534"/>
      <c r="J231" s="534"/>
      <c r="K231" s="534"/>
      <c r="L231" s="534"/>
      <c r="M231" s="534"/>
      <c r="N231" s="534"/>
      <c r="O231" s="534"/>
      <c r="P231" s="534"/>
      <c r="Q231" s="534"/>
      <c r="R231" s="534"/>
      <c r="S231" s="534"/>
      <c r="T231" s="534"/>
      <c r="U231" s="534"/>
      <c r="V231" s="534"/>
      <c r="W231" s="534"/>
      <c r="X231" s="534"/>
      <c r="Y231" s="534"/>
      <c r="Z231" s="534"/>
      <c r="AA231" s="534"/>
      <c r="AB231" s="534"/>
      <c r="AC231" s="534"/>
      <c r="AD231" s="534"/>
      <c r="AE231" s="534"/>
      <c r="AF231" s="534"/>
      <c r="AG231" s="534"/>
      <c r="AH231" s="534"/>
      <c r="AI231" s="534"/>
      <c r="AJ231" s="534"/>
      <c r="AK231" s="534"/>
      <c r="AL231" s="534"/>
      <c r="AM231" s="534"/>
      <c r="AN231" s="534"/>
      <c r="AO231" s="534"/>
      <c r="AP231" s="534"/>
      <c r="AQ231" s="534"/>
      <c r="AR231" s="534"/>
      <c r="AS231" s="534"/>
      <c r="AT231" s="534"/>
      <c r="AU231" s="534"/>
      <c r="AV231" s="534"/>
      <c r="AW231" s="534"/>
      <c r="AX231" s="534"/>
      <c r="AY231" s="534"/>
      <c r="AZ231" s="534"/>
      <c r="BA231" s="534"/>
      <c r="BB231" s="534"/>
      <c r="BC231" s="534"/>
      <c r="BD231" s="534"/>
      <c r="BE231" s="534"/>
      <c r="BF231" s="534"/>
      <c r="BG231" s="534"/>
      <c r="BH231" s="534"/>
      <c r="BI231" s="534"/>
      <c r="BJ231" s="534"/>
      <c r="BK231" s="534"/>
      <c r="BL231" s="534"/>
      <c r="BM231" s="534"/>
      <c r="BN231" s="534"/>
      <c r="BO231" s="534"/>
      <c r="BP231" s="534"/>
      <c r="BQ231" s="534"/>
      <c r="BR231" s="534"/>
      <c r="BS231" s="534"/>
      <c r="BT231" s="534"/>
      <c r="BU231" s="534"/>
      <c r="BV231" s="534"/>
      <c r="BW231" s="536"/>
      <c r="BX231" s="537"/>
      <c r="BY231" s="538"/>
      <c r="BZ231" s="538"/>
      <c r="CA231" s="538"/>
      <c r="CB231" s="538"/>
      <c r="CC231" s="539"/>
    </row>
    <row r="232" spans="1:81" ht="22.5" customHeight="1" x14ac:dyDescent="0.25">
      <c r="A232" s="558"/>
      <c r="B232" s="541" t="s">
        <v>276</v>
      </c>
      <c r="C232" s="541"/>
      <c r="D232" s="541"/>
      <c r="E232" s="544"/>
      <c r="F232" s="543" t="s">
        <v>366</v>
      </c>
      <c r="G232" s="523"/>
      <c r="H232" s="542"/>
      <c r="I232" s="542"/>
      <c r="J232" s="542"/>
      <c r="K232" s="542"/>
      <c r="L232" s="542"/>
      <c r="M232" s="542"/>
      <c r="N232" s="542"/>
      <c r="O232" s="542"/>
      <c r="P232" s="542"/>
      <c r="Q232" s="542"/>
      <c r="R232" s="542"/>
      <c r="S232" s="542"/>
      <c r="T232" s="542"/>
      <c r="U232" s="542"/>
      <c r="V232" s="542"/>
      <c r="W232" s="542"/>
      <c r="X232" s="542"/>
      <c r="Y232" s="542"/>
      <c r="Z232" s="542"/>
      <c r="AA232" s="542"/>
      <c r="AB232" s="542"/>
      <c r="AC232" s="542"/>
      <c r="AD232" s="542"/>
      <c r="AE232" s="542"/>
      <c r="AF232" s="542"/>
      <c r="AG232" s="542"/>
      <c r="AH232" s="542"/>
      <c r="AI232" s="542"/>
      <c r="AJ232" s="542"/>
      <c r="AK232" s="542"/>
      <c r="AL232" s="542"/>
      <c r="AM232" s="542"/>
      <c r="AN232" s="542"/>
      <c r="AO232" s="542"/>
      <c r="AP232" s="542"/>
      <c r="AQ232" s="542"/>
      <c r="AR232" s="542"/>
      <c r="AS232" s="542"/>
      <c r="AT232" s="542"/>
      <c r="AU232" s="542"/>
      <c r="AV232" s="542"/>
      <c r="AW232" s="542"/>
      <c r="AX232" s="542"/>
      <c r="AY232" s="542"/>
      <c r="AZ232" s="542"/>
      <c r="BA232" s="542"/>
      <c r="BB232" s="542"/>
      <c r="BC232" s="542"/>
      <c r="BD232" s="542"/>
      <c r="BE232" s="542"/>
      <c r="BF232" s="542"/>
      <c r="BG232" s="542"/>
      <c r="BH232" s="542"/>
      <c r="BI232" s="542"/>
      <c r="BJ232" s="542"/>
      <c r="BK232" s="542"/>
      <c r="BL232" s="542"/>
      <c r="BM232" s="542"/>
      <c r="BN232" s="542"/>
      <c r="BO232" s="542"/>
      <c r="BP232" s="542"/>
      <c r="BQ232" s="542"/>
      <c r="BR232" s="542"/>
      <c r="BS232" s="542"/>
      <c r="BT232" s="542"/>
      <c r="BU232" s="542"/>
      <c r="BV232" s="542"/>
      <c r="BW232" s="544"/>
      <c r="BX232" s="545"/>
      <c r="BY232" s="546" t="s">
        <v>337</v>
      </c>
      <c r="BZ232" s="546"/>
      <c r="CA232" s="546"/>
      <c r="CB232" s="546"/>
      <c r="CC232" s="547"/>
    </row>
    <row r="233" spans="1:81" ht="22.5" customHeight="1" x14ac:dyDescent="0.25">
      <c r="A233" s="556"/>
      <c r="B233" s="533"/>
      <c r="C233" s="533"/>
      <c r="D233" s="533"/>
      <c r="E233" s="536"/>
      <c r="F233" s="535" t="s">
        <v>367</v>
      </c>
      <c r="G233" s="521"/>
      <c r="H233" s="534"/>
      <c r="I233" s="534"/>
      <c r="J233" s="534"/>
      <c r="K233" s="534"/>
      <c r="L233" s="534"/>
      <c r="M233" s="534"/>
      <c r="N233" s="534"/>
      <c r="O233" s="534"/>
      <c r="P233" s="534"/>
      <c r="Q233" s="534"/>
      <c r="R233" s="534"/>
      <c r="S233" s="534"/>
      <c r="T233" s="534"/>
      <c r="U233" s="534"/>
      <c r="V233" s="534"/>
      <c r="W233" s="534"/>
      <c r="X233" s="534"/>
      <c r="Y233" s="534"/>
      <c r="Z233" s="534"/>
      <c r="AA233" s="534"/>
      <c r="AB233" s="534"/>
      <c r="AC233" s="534"/>
      <c r="AD233" s="534"/>
      <c r="AE233" s="534"/>
      <c r="AF233" s="534"/>
      <c r="AG233" s="534"/>
      <c r="AH233" s="534"/>
      <c r="AI233" s="534"/>
      <c r="AJ233" s="534"/>
      <c r="AK233" s="534"/>
      <c r="AL233" s="534"/>
      <c r="AM233" s="534"/>
      <c r="AN233" s="534"/>
      <c r="AO233" s="534"/>
      <c r="AP233" s="534"/>
      <c r="AQ233" s="534"/>
      <c r="AR233" s="534"/>
      <c r="AS233" s="534"/>
      <c r="AT233" s="534"/>
      <c r="AU233" s="534"/>
      <c r="AV233" s="534"/>
      <c r="AW233" s="534"/>
      <c r="AX233" s="534"/>
      <c r="AY233" s="534"/>
      <c r="AZ233" s="534"/>
      <c r="BA233" s="534"/>
      <c r="BB233" s="534"/>
      <c r="BC233" s="534"/>
      <c r="BD233" s="534"/>
      <c r="BE233" s="534"/>
      <c r="BF233" s="534"/>
      <c r="BG233" s="534"/>
      <c r="BH233" s="534"/>
      <c r="BI233" s="534"/>
      <c r="BJ233" s="534"/>
      <c r="BK233" s="534"/>
      <c r="BL233" s="534"/>
      <c r="BM233" s="534"/>
      <c r="BN233" s="534"/>
      <c r="BO233" s="534"/>
      <c r="BP233" s="534"/>
      <c r="BQ233" s="534"/>
      <c r="BR233" s="534"/>
      <c r="BS233" s="534"/>
      <c r="BT233" s="534"/>
      <c r="BU233" s="534"/>
      <c r="BV233" s="534"/>
      <c r="BW233" s="536"/>
      <c r="BX233" s="537"/>
      <c r="BY233" s="538"/>
      <c r="BZ233" s="538"/>
      <c r="CA233" s="538"/>
      <c r="CB233" s="538"/>
      <c r="CC233" s="539"/>
    </row>
    <row r="234" spans="1:81" ht="22.5" customHeight="1" x14ac:dyDescent="0.25">
      <c r="A234" s="558"/>
      <c r="B234" s="541" t="s">
        <v>277</v>
      </c>
      <c r="C234" s="541"/>
      <c r="D234" s="541"/>
      <c r="E234" s="544"/>
      <c r="F234" s="543" t="s">
        <v>407</v>
      </c>
      <c r="G234" s="523"/>
      <c r="H234" s="542"/>
      <c r="I234" s="542"/>
      <c r="J234" s="542"/>
      <c r="K234" s="542"/>
      <c r="L234" s="542"/>
      <c r="M234" s="542"/>
      <c r="N234" s="542"/>
      <c r="O234" s="542"/>
      <c r="P234" s="542"/>
      <c r="Q234" s="542"/>
      <c r="R234" s="542"/>
      <c r="S234" s="542"/>
      <c r="T234" s="542"/>
      <c r="U234" s="542"/>
      <c r="V234" s="542"/>
      <c r="W234" s="542"/>
      <c r="X234" s="542"/>
      <c r="Y234" s="542"/>
      <c r="Z234" s="542"/>
      <c r="AA234" s="542"/>
      <c r="AB234" s="542"/>
      <c r="AC234" s="542"/>
      <c r="AD234" s="542"/>
      <c r="AE234" s="542"/>
      <c r="AF234" s="542"/>
      <c r="AG234" s="542"/>
      <c r="AH234" s="542"/>
      <c r="AI234" s="542"/>
      <c r="AJ234" s="542"/>
      <c r="AK234" s="542"/>
      <c r="AL234" s="542"/>
      <c r="AM234" s="542"/>
      <c r="AN234" s="542"/>
      <c r="AO234" s="542"/>
      <c r="AP234" s="542"/>
      <c r="AQ234" s="542"/>
      <c r="AR234" s="542"/>
      <c r="AS234" s="542"/>
      <c r="AT234" s="542"/>
      <c r="AU234" s="542"/>
      <c r="AV234" s="542"/>
      <c r="AW234" s="542"/>
      <c r="AX234" s="542"/>
      <c r="AY234" s="542"/>
      <c r="AZ234" s="542"/>
      <c r="BA234" s="542"/>
      <c r="BB234" s="542"/>
      <c r="BC234" s="542"/>
      <c r="BD234" s="542"/>
      <c r="BE234" s="542"/>
      <c r="BF234" s="542"/>
      <c r="BG234" s="542"/>
      <c r="BH234" s="542"/>
      <c r="BI234" s="542"/>
      <c r="BJ234" s="542"/>
      <c r="BK234" s="542"/>
      <c r="BL234" s="542"/>
      <c r="BM234" s="542"/>
      <c r="BN234" s="542"/>
      <c r="BO234" s="542"/>
      <c r="BP234" s="542"/>
      <c r="BQ234" s="542"/>
      <c r="BR234" s="542"/>
      <c r="BS234" s="542"/>
      <c r="BT234" s="542"/>
      <c r="BU234" s="542"/>
      <c r="BV234" s="542"/>
      <c r="BW234" s="544"/>
      <c r="BX234" s="545"/>
      <c r="BY234" s="546" t="s">
        <v>338</v>
      </c>
      <c r="BZ234" s="546"/>
      <c r="CA234" s="546"/>
      <c r="CB234" s="546"/>
      <c r="CC234" s="547"/>
    </row>
    <row r="235" spans="1:81" ht="22.5" customHeight="1" x14ac:dyDescent="0.25">
      <c r="A235" s="556"/>
      <c r="B235" s="533"/>
      <c r="C235" s="533"/>
      <c r="D235" s="533"/>
      <c r="E235" s="536"/>
      <c r="F235" s="535" t="s">
        <v>408</v>
      </c>
      <c r="G235" s="521"/>
      <c r="H235" s="534"/>
      <c r="I235" s="534"/>
      <c r="J235" s="534"/>
      <c r="K235" s="534"/>
      <c r="L235" s="534"/>
      <c r="M235" s="534"/>
      <c r="N235" s="534"/>
      <c r="O235" s="534"/>
      <c r="P235" s="534"/>
      <c r="Q235" s="534"/>
      <c r="R235" s="534"/>
      <c r="S235" s="534"/>
      <c r="T235" s="534"/>
      <c r="U235" s="534"/>
      <c r="V235" s="534"/>
      <c r="W235" s="534"/>
      <c r="X235" s="534"/>
      <c r="Y235" s="534"/>
      <c r="Z235" s="534"/>
      <c r="AA235" s="534"/>
      <c r="AB235" s="534"/>
      <c r="AC235" s="534"/>
      <c r="AD235" s="534"/>
      <c r="AE235" s="534"/>
      <c r="AF235" s="534"/>
      <c r="AG235" s="534"/>
      <c r="AH235" s="534"/>
      <c r="AI235" s="534"/>
      <c r="AJ235" s="534"/>
      <c r="AK235" s="534"/>
      <c r="AL235" s="534"/>
      <c r="AM235" s="534"/>
      <c r="AN235" s="534"/>
      <c r="AO235" s="534"/>
      <c r="AP235" s="534"/>
      <c r="AQ235" s="534"/>
      <c r="AR235" s="534"/>
      <c r="AS235" s="534"/>
      <c r="AT235" s="534"/>
      <c r="AU235" s="534"/>
      <c r="AV235" s="534"/>
      <c r="AW235" s="534"/>
      <c r="AX235" s="534"/>
      <c r="AY235" s="534"/>
      <c r="AZ235" s="534"/>
      <c r="BA235" s="534"/>
      <c r="BB235" s="534"/>
      <c r="BC235" s="534"/>
      <c r="BD235" s="534"/>
      <c r="BE235" s="534"/>
      <c r="BF235" s="534"/>
      <c r="BG235" s="534"/>
      <c r="BH235" s="534"/>
      <c r="BI235" s="534"/>
      <c r="BJ235" s="534"/>
      <c r="BK235" s="534"/>
      <c r="BL235" s="534"/>
      <c r="BM235" s="534"/>
      <c r="BN235" s="534"/>
      <c r="BO235" s="534"/>
      <c r="BP235" s="534"/>
      <c r="BQ235" s="534"/>
      <c r="BR235" s="534"/>
      <c r="BS235" s="534"/>
      <c r="BT235" s="534"/>
      <c r="BU235" s="534"/>
      <c r="BV235" s="534"/>
      <c r="BW235" s="536"/>
      <c r="BX235" s="537"/>
      <c r="BY235" s="538"/>
      <c r="BZ235" s="538"/>
      <c r="CA235" s="538"/>
      <c r="CB235" s="538"/>
      <c r="CC235" s="539"/>
    </row>
    <row r="236" spans="1:81" ht="22.5" customHeight="1" x14ac:dyDescent="0.25">
      <c r="A236" s="423"/>
      <c r="B236" s="415" t="s">
        <v>278</v>
      </c>
      <c r="C236" s="415"/>
      <c r="D236" s="415"/>
      <c r="E236" s="417"/>
      <c r="F236" s="414" t="s">
        <v>357</v>
      </c>
      <c r="G236" s="261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  <c r="T236" s="416"/>
      <c r="U236" s="416"/>
      <c r="V236" s="416"/>
      <c r="W236" s="416"/>
      <c r="X236" s="416"/>
      <c r="Y236" s="416"/>
      <c r="Z236" s="416"/>
      <c r="AA236" s="416"/>
      <c r="AB236" s="416"/>
      <c r="AC236" s="416"/>
      <c r="AD236" s="416"/>
      <c r="AE236" s="416"/>
      <c r="AF236" s="416"/>
      <c r="AG236" s="416"/>
      <c r="AH236" s="416"/>
      <c r="AI236" s="416"/>
      <c r="AJ236" s="416"/>
      <c r="AK236" s="416"/>
      <c r="AL236" s="416"/>
      <c r="AM236" s="416"/>
      <c r="AN236" s="416"/>
      <c r="AO236" s="416"/>
      <c r="AP236" s="416"/>
      <c r="AQ236" s="416"/>
      <c r="AR236" s="416"/>
      <c r="AS236" s="416"/>
      <c r="AT236" s="416"/>
      <c r="AU236" s="416"/>
      <c r="AV236" s="416"/>
      <c r="AW236" s="416"/>
      <c r="AX236" s="416"/>
      <c r="AY236" s="416"/>
      <c r="AZ236" s="416"/>
      <c r="BA236" s="416"/>
      <c r="BB236" s="416"/>
      <c r="BC236" s="416"/>
      <c r="BD236" s="416"/>
      <c r="BE236" s="416"/>
      <c r="BF236" s="416"/>
      <c r="BG236" s="416"/>
      <c r="BH236" s="416"/>
      <c r="BI236" s="416"/>
      <c r="BJ236" s="416"/>
      <c r="BK236" s="416"/>
      <c r="BL236" s="416"/>
      <c r="BM236" s="416"/>
      <c r="BN236" s="416"/>
      <c r="BO236" s="416"/>
      <c r="BP236" s="416"/>
      <c r="BQ236" s="416"/>
      <c r="BR236" s="416"/>
      <c r="BS236" s="416"/>
      <c r="BT236" s="416"/>
      <c r="BU236" s="416"/>
      <c r="BV236" s="416"/>
      <c r="BW236" s="417"/>
      <c r="BX236" s="418"/>
      <c r="BY236" s="329" t="s">
        <v>432</v>
      </c>
      <c r="BZ236" s="329"/>
      <c r="CA236" s="329"/>
      <c r="CB236" s="329"/>
      <c r="CC236" s="419"/>
    </row>
    <row r="237" spans="1:81" ht="22.5" customHeight="1" x14ac:dyDescent="0.25">
      <c r="A237" s="423"/>
      <c r="B237" s="415" t="s">
        <v>279</v>
      </c>
      <c r="C237" s="415"/>
      <c r="D237" s="415"/>
      <c r="E237" s="417"/>
      <c r="F237" s="414" t="s">
        <v>390</v>
      </c>
      <c r="G237" s="261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  <c r="T237" s="416"/>
      <c r="U237" s="416"/>
      <c r="V237" s="416"/>
      <c r="W237" s="416"/>
      <c r="X237" s="416"/>
      <c r="Y237" s="416"/>
      <c r="Z237" s="416"/>
      <c r="AA237" s="416"/>
      <c r="AB237" s="416"/>
      <c r="AC237" s="416"/>
      <c r="AD237" s="416"/>
      <c r="AE237" s="416"/>
      <c r="AF237" s="416"/>
      <c r="AG237" s="416"/>
      <c r="AH237" s="416"/>
      <c r="AI237" s="416"/>
      <c r="AJ237" s="416"/>
      <c r="AK237" s="416"/>
      <c r="AL237" s="416"/>
      <c r="AM237" s="416"/>
      <c r="AN237" s="416"/>
      <c r="AO237" s="416"/>
      <c r="AP237" s="416"/>
      <c r="AQ237" s="416"/>
      <c r="AR237" s="416"/>
      <c r="AS237" s="416"/>
      <c r="AT237" s="416"/>
      <c r="AU237" s="416"/>
      <c r="AV237" s="416"/>
      <c r="AW237" s="416"/>
      <c r="AX237" s="416"/>
      <c r="AY237" s="416"/>
      <c r="AZ237" s="416"/>
      <c r="BA237" s="416"/>
      <c r="BB237" s="416"/>
      <c r="BC237" s="416"/>
      <c r="BD237" s="416"/>
      <c r="BE237" s="416"/>
      <c r="BF237" s="416"/>
      <c r="BG237" s="416"/>
      <c r="BH237" s="416"/>
      <c r="BI237" s="416"/>
      <c r="BJ237" s="416"/>
      <c r="BK237" s="416"/>
      <c r="BL237" s="416"/>
      <c r="BM237" s="416"/>
      <c r="BN237" s="416"/>
      <c r="BO237" s="416"/>
      <c r="BP237" s="416"/>
      <c r="BQ237" s="416"/>
      <c r="BR237" s="416"/>
      <c r="BS237" s="416"/>
      <c r="BT237" s="416"/>
      <c r="BU237" s="416"/>
      <c r="BV237" s="416"/>
      <c r="BW237" s="417"/>
      <c r="BX237" s="418"/>
      <c r="BY237" s="329" t="s">
        <v>433</v>
      </c>
      <c r="BZ237" s="329"/>
      <c r="CA237" s="329"/>
      <c r="CB237" s="329"/>
      <c r="CC237" s="419"/>
    </row>
    <row r="238" spans="1:81" ht="22.5" customHeight="1" x14ac:dyDescent="0.25">
      <c r="A238" s="425"/>
      <c r="B238" s="426" t="s">
        <v>280</v>
      </c>
      <c r="C238" s="426"/>
      <c r="D238" s="426"/>
      <c r="E238" s="427"/>
      <c r="F238" s="428" t="s">
        <v>358</v>
      </c>
      <c r="G238" s="354"/>
      <c r="H238" s="429"/>
      <c r="I238" s="429"/>
      <c r="J238" s="429"/>
      <c r="K238" s="429"/>
      <c r="L238" s="429"/>
      <c r="M238" s="429"/>
      <c r="N238" s="429"/>
      <c r="O238" s="429"/>
      <c r="P238" s="429"/>
      <c r="Q238" s="429"/>
      <c r="R238" s="429"/>
      <c r="S238" s="429"/>
      <c r="T238" s="429"/>
      <c r="U238" s="429"/>
      <c r="V238" s="429"/>
      <c r="W238" s="429"/>
      <c r="X238" s="429"/>
      <c r="Y238" s="429"/>
      <c r="Z238" s="429"/>
      <c r="AA238" s="429"/>
      <c r="AB238" s="429"/>
      <c r="AC238" s="429"/>
      <c r="AD238" s="429"/>
      <c r="AE238" s="429"/>
      <c r="AF238" s="429"/>
      <c r="AG238" s="429"/>
      <c r="AH238" s="429"/>
      <c r="AI238" s="429"/>
      <c r="AJ238" s="429"/>
      <c r="AK238" s="429"/>
      <c r="AL238" s="429"/>
      <c r="AM238" s="429"/>
      <c r="AN238" s="429"/>
      <c r="AO238" s="429"/>
      <c r="AP238" s="429"/>
      <c r="AQ238" s="429"/>
      <c r="AR238" s="429"/>
      <c r="AS238" s="429"/>
      <c r="AT238" s="429"/>
      <c r="AU238" s="429"/>
      <c r="AV238" s="429"/>
      <c r="AW238" s="429"/>
      <c r="AX238" s="429"/>
      <c r="AY238" s="429"/>
      <c r="AZ238" s="429"/>
      <c r="BA238" s="429"/>
      <c r="BB238" s="429"/>
      <c r="BC238" s="429"/>
      <c r="BD238" s="429"/>
      <c r="BE238" s="429"/>
      <c r="BF238" s="429"/>
      <c r="BG238" s="429"/>
      <c r="BH238" s="429"/>
      <c r="BI238" s="429"/>
      <c r="BJ238" s="429"/>
      <c r="BK238" s="429"/>
      <c r="BL238" s="429"/>
      <c r="BM238" s="429"/>
      <c r="BN238" s="429"/>
      <c r="BO238" s="429"/>
      <c r="BP238" s="429"/>
      <c r="BQ238" s="429"/>
      <c r="BR238" s="429"/>
      <c r="BS238" s="429"/>
      <c r="BT238" s="429"/>
      <c r="BU238" s="429"/>
      <c r="BV238" s="429"/>
      <c r="BW238" s="427"/>
      <c r="BX238" s="430"/>
      <c r="BY238" s="431" t="s">
        <v>434</v>
      </c>
      <c r="BZ238" s="431"/>
      <c r="CA238" s="431"/>
      <c r="CB238" s="431"/>
      <c r="CC238" s="432"/>
    </row>
    <row r="239" spans="1:81" ht="22.5" customHeight="1" x14ac:dyDescent="0.25">
      <c r="A239" s="560"/>
      <c r="B239" s="559"/>
      <c r="C239" s="559"/>
      <c r="D239" s="559"/>
      <c r="E239" s="116"/>
      <c r="F239" s="559"/>
      <c r="G239" s="11"/>
      <c r="H239" s="116"/>
      <c r="I239" s="116"/>
      <c r="J239" s="116"/>
      <c r="K239" s="116"/>
      <c r="L239" s="116"/>
      <c r="M239" s="116"/>
      <c r="N239" s="116"/>
      <c r="O239" s="116"/>
      <c r="P239" s="116"/>
      <c r="Q239" s="116"/>
      <c r="R239" s="116"/>
      <c r="S239" s="116"/>
      <c r="T239" s="116"/>
      <c r="U239" s="116"/>
      <c r="V239" s="116"/>
      <c r="W239" s="116"/>
      <c r="X239" s="116"/>
      <c r="Y239" s="116"/>
      <c r="Z239" s="116"/>
      <c r="AA239" s="116"/>
      <c r="AB239" s="116"/>
      <c r="AC239" s="116"/>
      <c r="AD239" s="116"/>
      <c r="AE239" s="116"/>
      <c r="AF239" s="116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606"/>
      <c r="BY239" s="98"/>
      <c r="BZ239" s="98"/>
      <c r="CA239" s="98"/>
      <c r="CB239" s="98"/>
      <c r="CC239" s="98"/>
    </row>
    <row r="240" spans="1:81" ht="19.5" customHeight="1" x14ac:dyDescent="0.25">
      <c r="A240" s="11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  <c r="AA240" s="87"/>
      <c r="AB240" s="87"/>
      <c r="AC240" s="87"/>
      <c r="AD240" s="87"/>
      <c r="AE240" s="87"/>
      <c r="AF240" s="87"/>
      <c r="AG240" s="87"/>
      <c r="AH240" s="87"/>
      <c r="AI240" s="87"/>
      <c r="AJ240" s="87"/>
      <c r="AK240" s="87"/>
      <c r="AL240" s="87"/>
      <c r="AM240" s="87"/>
      <c r="AN240" s="87"/>
      <c r="AO240" s="87"/>
      <c r="AP240" s="87"/>
      <c r="AQ240" s="87"/>
      <c r="AR240" s="87"/>
      <c r="AS240" s="87"/>
      <c r="AT240" s="87"/>
      <c r="AU240" s="87"/>
      <c r="AV240" s="118"/>
      <c r="AW240" s="118"/>
      <c r="AX240" s="87"/>
      <c r="AY240" s="87"/>
      <c r="AZ240" s="87"/>
      <c r="BA240" s="87"/>
      <c r="BB240" s="87"/>
      <c r="BC240" s="87"/>
      <c r="BD240" s="87"/>
      <c r="BE240" s="87"/>
      <c r="BF240" s="87"/>
      <c r="BG240" s="87"/>
      <c r="BH240" s="87"/>
      <c r="BI240" s="87"/>
      <c r="BJ240" s="87"/>
      <c r="BK240" s="87"/>
      <c r="BL240" s="87"/>
      <c r="BM240" s="87"/>
      <c r="BN240" s="87"/>
      <c r="BO240" s="87"/>
      <c r="BP240" s="87"/>
      <c r="BQ240" s="87"/>
      <c r="BR240" s="87"/>
      <c r="BS240" s="87"/>
      <c r="BT240" s="87"/>
      <c r="BU240" s="87"/>
      <c r="BV240" s="87"/>
      <c r="BW240" s="87"/>
      <c r="BX240" s="98"/>
      <c r="BY240" s="98"/>
      <c r="BZ240" s="98"/>
      <c r="CA240" s="98"/>
      <c r="CB240" s="98"/>
      <c r="CC240" s="98"/>
    </row>
    <row r="241" spans="1:81" ht="19.5" customHeight="1" x14ac:dyDescent="0.25">
      <c r="A241" s="11"/>
      <c r="B241" s="87"/>
      <c r="C241" s="87"/>
      <c r="D241" s="87"/>
      <c r="E241" s="85"/>
      <c r="F241" s="85"/>
      <c r="G241" s="85"/>
      <c r="H241" s="85"/>
      <c r="I241" s="120" t="s">
        <v>417</v>
      </c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20"/>
      <c r="AK241" s="120"/>
      <c r="AL241" s="120"/>
      <c r="AM241" s="120"/>
      <c r="AN241" s="120"/>
      <c r="AO241" s="120"/>
      <c r="AP241" s="120"/>
      <c r="AQ241" s="120"/>
      <c r="AR241" s="120"/>
      <c r="AS241" s="120"/>
      <c r="AT241" s="120"/>
      <c r="AU241" s="120"/>
      <c r="AV241" s="433"/>
      <c r="AW241" s="433"/>
      <c r="AX241" s="120"/>
      <c r="AY241" s="120"/>
      <c r="AZ241" s="120"/>
      <c r="BA241" s="120"/>
      <c r="BB241" s="120"/>
      <c r="BC241" s="120"/>
      <c r="BD241" s="120"/>
      <c r="BE241" s="120"/>
      <c r="BF241" s="120"/>
      <c r="BG241" s="120"/>
      <c r="BH241" s="120"/>
      <c r="BI241" s="120"/>
      <c r="BJ241" s="120"/>
      <c r="BK241" s="120"/>
      <c r="BL241" s="120"/>
      <c r="BM241" s="120"/>
      <c r="BN241" s="120"/>
      <c r="BO241" s="120"/>
      <c r="BP241" s="120"/>
      <c r="BQ241" s="120"/>
      <c r="BR241" s="120"/>
      <c r="BS241" s="85"/>
      <c r="BT241" s="85"/>
      <c r="BU241" s="85"/>
      <c r="BV241" s="85"/>
      <c r="BW241" s="85"/>
      <c r="BX241" s="119"/>
      <c r="BY241" s="98"/>
      <c r="BZ241" s="98"/>
      <c r="CA241" s="98"/>
      <c r="CB241" s="98"/>
      <c r="CC241" s="98"/>
    </row>
    <row r="242" spans="1:81" ht="19.5" customHeight="1" x14ac:dyDescent="0.25">
      <c r="A242" s="11"/>
      <c r="B242" s="87"/>
      <c r="C242" s="87"/>
      <c r="D242" s="87"/>
      <c r="E242" s="85"/>
      <c r="F242" s="85"/>
      <c r="G242" s="85"/>
      <c r="H242" s="85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0"/>
      <c r="X242" s="120"/>
      <c r="Y242" s="120"/>
      <c r="Z242" s="120"/>
      <c r="AA242" s="120"/>
      <c r="AB242" s="120"/>
      <c r="AC242" s="120"/>
      <c r="AD242" s="120"/>
      <c r="AE242" s="120"/>
      <c r="AF242" s="120"/>
      <c r="AG242" s="120"/>
      <c r="AH242" s="120"/>
      <c r="AI242" s="120"/>
      <c r="AJ242" s="120"/>
      <c r="AK242" s="120"/>
      <c r="AL242" s="120"/>
      <c r="AM242" s="120"/>
      <c r="AN242" s="120"/>
      <c r="AO242" s="120"/>
      <c r="AP242" s="120"/>
      <c r="AQ242" s="120"/>
      <c r="AR242" s="120"/>
      <c r="AS242" s="120"/>
      <c r="AT242" s="120"/>
      <c r="AU242" s="120"/>
      <c r="AV242" s="433"/>
      <c r="AW242" s="433"/>
      <c r="AX242" s="120"/>
      <c r="AY242" s="120"/>
      <c r="AZ242" s="120"/>
      <c r="BA242" s="120"/>
      <c r="BB242" s="120"/>
      <c r="BC242" s="120"/>
      <c r="BD242" s="120"/>
      <c r="BE242" s="120"/>
      <c r="BF242" s="120"/>
      <c r="BG242" s="120"/>
      <c r="BH242" s="120"/>
      <c r="BI242" s="120"/>
      <c r="BJ242" s="120"/>
      <c r="BK242" s="120"/>
      <c r="BL242" s="120"/>
      <c r="BM242" s="120"/>
      <c r="BN242" s="120"/>
      <c r="BO242" s="120"/>
      <c r="BP242" s="120"/>
      <c r="BQ242" s="120"/>
      <c r="BR242" s="120"/>
      <c r="BS242" s="85"/>
      <c r="BT242" s="85"/>
      <c r="BU242" s="85"/>
      <c r="BV242" s="85"/>
      <c r="BW242" s="85"/>
      <c r="BX242" s="119"/>
      <c r="BY242" s="98"/>
      <c r="BZ242" s="98"/>
      <c r="CA242" s="98"/>
      <c r="CB242" s="98"/>
      <c r="CC242" s="98"/>
    </row>
    <row r="243" spans="1:81" ht="19.5" customHeight="1" x14ac:dyDescent="0.25">
      <c r="A243" s="11"/>
      <c r="B243" s="87"/>
      <c r="C243" s="87"/>
      <c r="D243" s="87"/>
      <c r="E243" s="85"/>
      <c r="F243" s="85"/>
      <c r="G243" s="85"/>
      <c r="H243" s="85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0"/>
      <c r="X243" s="120"/>
      <c r="Y243" s="120"/>
      <c r="Z243" s="120"/>
      <c r="AA243" s="120"/>
      <c r="AB243" s="120"/>
      <c r="AC243" s="120"/>
      <c r="AD243" s="120"/>
      <c r="AE243" s="120"/>
      <c r="AF243" s="120"/>
      <c r="AG243" s="120"/>
      <c r="AH243" s="120"/>
      <c r="AI243" s="120"/>
      <c r="AJ243" s="120"/>
      <c r="AK243" s="120"/>
      <c r="AL243" s="120"/>
      <c r="AM243" s="120"/>
      <c r="AN243" s="120"/>
      <c r="AO243" s="120"/>
      <c r="AP243" s="120"/>
      <c r="AQ243" s="120"/>
      <c r="AR243" s="120"/>
      <c r="AS243" s="120"/>
      <c r="AT243" s="120"/>
      <c r="AU243" s="120"/>
      <c r="AV243" s="433"/>
      <c r="AW243" s="433"/>
      <c r="AX243" s="120"/>
      <c r="AY243" s="120"/>
      <c r="AZ243" s="120"/>
      <c r="BA243" s="120"/>
      <c r="BB243" s="120"/>
      <c r="BC243" s="120"/>
      <c r="BD243" s="120"/>
      <c r="BE243" s="120"/>
      <c r="BF243" s="120"/>
      <c r="BG243" s="120"/>
      <c r="BH243" s="120"/>
      <c r="BI243" s="120"/>
      <c r="BJ243" s="120"/>
      <c r="BK243" s="120"/>
      <c r="BL243" s="120"/>
      <c r="BM243" s="120"/>
      <c r="BN243" s="120"/>
      <c r="BO243" s="120"/>
      <c r="BP243" s="120"/>
      <c r="BQ243" s="120"/>
      <c r="BR243" s="120"/>
      <c r="BS243" s="85"/>
      <c r="BT243" s="85"/>
      <c r="BU243" s="85"/>
      <c r="BV243" s="85"/>
      <c r="BW243" s="85"/>
      <c r="BX243" s="119"/>
      <c r="BY243" s="98"/>
      <c r="BZ243" s="98"/>
      <c r="CA243" s="98"/>
      <c r="CB243" s="98"/>
      <c r="CC243" s="98"/>
    </row>
    <row r="244" spans="1:81" ht="19.5" customHeight="1" x14ac:dyDescent="0.25">
      <c r="A244" s="11"/>
      <c r="B244" s="87"/>
      <c r="C244" s="87"/>
      <c r="D244" s="87"/>
      <c r="E244" s="85"/>
      <c r="F244" s="85"/>
      <c r="G244" s="85"/>
      <c r="H244" s="85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0"/>
      <c r="X244" s="120"/>
      <c r="Y244" s="120"/>
      <c r="Z244" s="120"/>
      <c r="AA244" s="120"/>
      <c r="AB244" s="120"/>
      <c r="AC244" s="120"/>
      <c r="AD244" s="120"/>
      <c r="AE244" s="120"/>
      <c r="AF244" s="120"/>
      <c r="AG244" s="120"/>
      <c r="AH244" s="120"/>
      <c r="AI244" s="120"/>
      <c r="AJ244" s="120"/>
      <c r="AK244" s="120"/>
      <c r="AL244" s="120"/>
      <c r="AM244" s="120"/>
      <c r="AN244" s="120"/>
      <c r="AO244" s="120"/>
      <c r="AP244" s="120"/>
      <c r="AQ244" s="120"/>
      <c r="AR244" s="120"/>
      <c r="AS244" s="120"/>
      <c r="AT244" s="120"/>
      <c r="AU244" s="120"/>
      <c r="AV244" s="433"/>
      <c r="AW244" s="433"/>
      <c r="AX244" s="120"/>
      <c r="AY244" s="120"/>
      <c r="AZ244" s="120"/>
      <c r="BA244" s="120"/>
      <c r="BB244" s="120"/>
      <c r="BC244" s="120"/>
      <c r="BD244" s="120"/>
      <c r="BE244" s="120"/>
      <c r="BF244" s="120"/>
      <c r="BG244" s="120"/>
      <c r="BH244" s="120"/>
      <c r="BI244" s="120"/>
      <c r="BJ244" s="120"/>
      <c r="BK244" s="120"/>
      <c r="BL244" s="120"/>
      <c r="BM244" s="120"/>
      <c r="BN244" s="120"/>
      <c r="BO244" s="120"/>
      <c r="BP244" s="120"/>
      <c r="BQ244" s="120"/>
      <c r="BR244" s="120"/>
      <c r="BS244" s="85"/>
      <c r="BT244" s="85"/>
      <c r="BU244" s="85"/>
      <c r="BV244" s="85"/>
      <c r="BW244" s="85"/>
      <c r="BX244" s="98"/>
      <c r="BY244" s="98"/>
      <c r="BZ244" s="98"/>
      <c r="CA244" s="98"/>
      <c r="CB244" s="98"/>
      <c r="CC244" s="98"/>
    </row>
    <row r="245" spans="1:81" ht="19.5" customHeight="1" x14ac:dyDescent="0.25">
      <c r="A245" s="11"/>
      <c r="B245" s="87"/>
      <c r="C245" s="87"/>
      <c r="D245" s="87"/>
      <c r="E245" s="85"/>
      <c r="F245" s="85"/>
      <c r="G245" s="85"/>
      <c r="H245" s="85"/>
      <c r="I245" s="434">
        <v>1</v>
      </c>
      <c r="J245" s="120" t="s">
        <v>418</v>
      </c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0"/>
      <c r="X245" s="120"/>
      <c r="Y245" s="120"/>
      <c r="Z245" s="120"/>
      <c r="AA245" s="120"/>
      <c r="AB245" s="120"/>
      <c r="AC245" s="120"/>
      <c r="AD245" s="120"/>
      <c r="AE245" s="120"/>
      <c r="AF245" s="120"/>
      <c r="AG245" s="120"/>
      <c r="AH245" s="120"/>
      <c r="AI245" s="120"/>
      <c r="AJ245" s="120"/>
      <c r="AK245" s="120"/>
      <c r="AL245" s="120"/>
      <c r="AM245" s="120"/>
      <c r="AN245" s="120"/>
      <c r="AO245" s="120"/>
      <c r="AP245" s="120"/>
      <c r="AQ245" s="120"/>
      <c r="AR245" s="120"/>
      <c r="AS245" s="120"/>
      <c r="AT245" s="120"/>
      <c r="AU245" s="120"/>
      <c r="AV245" s="433"/>
      <c r="AW245" s="433"/>
      <c r="AX245" s="120"/>
      <c r="AY245" s="120"/>
      <c r="AZ245" s="120"/>
      <c r="BA245" s="120"/>
      <c r="BB245" s="120"/>
      <c r="BC245" s="120"/>
      <c r="BD245" s="120"/>
      <c r="BE245" s="120"/>
      <c r="BF245" s="120"/>
      <c r="BG245" s="120"/>
      <c r="BH245" s="120"/>
      <c r="BI245" s="120"/>
      <c r="BJ245" s="120"/>
      <c r="BK245" s="120"/>
      <c r="BL245" s="120"/>
      <c r="BM245" s="120"/>
      <c r="BN245" s="120"/>
      <c r="BO245" s="120"/>
      <c r="BP245" s="120"/>
      <c r="BQ245" s="120"/>
      <c r="BR245" s="120"/>
      <c r="BS245" s="85"/>
      <c r="BT245" s="85"/>
      <c r="BU245" s="85"/>
      <c r="BV245" s="85"/>
      <c r="BW245" s="85"/>
      <c r="BX245" s="119"/>
      <c r="BY245" s="98"/>
      <c r="BZ245" s="98"/>
      <c r="CA245" s="98"/>
      <c r="CB245" s="98"/>
      <c r="CC245" s="98"/>
    </row>
    <row r="246" spans="1:81" ht="19.5" customHeight="1" x14ac:dyDescent="0.25">
      <c r="A246" s="11"/>
      <c r="B246" s="87"/>
      <c r="C246" s="87"/>
      <c r="D246" s="87"/>
      <c r="E246" s="85"/>
      <c r="F246" s="85"/>
      <c r="G246" s="85"/>
      <c r="H246" s="85"/>
      <c r="I246" s="434">
        <v>2</v>
      </c>
      <c r="J246" s="120" t="s">
        <v>452</v>
      </c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0"/>
      <c r="X246" s="120"/>
      <c r="Y246" s="120"/>
      <c r="Z246" s="120"/>
      <c r="AA246" s="120"/>
      <c r="AB246" s="120"/>
      <c r="AC246" s="120"/>
      <c r="AD246" s="120"/>
      <c r="AE246" s="120"/>
      <c r="AF246" s="120"/>
      <c r="AG246" s="120"/>
      <c r="AH246" s="120"/>
      <c r="AI246" s="120"/>
      <c r="AJ246" s="120"/>
      <c r="AK246" s="120"/>
      <c r="AL246" s="120"/>
      <c r="AM246" s="120"/>
      <c r="AN246" s="120"/>
      <c r="AO246" s="120"/>
      <c r="AP246" s="120"/>
      <c r="AQ246" s="120"/>
      <c r="AR246" s="120"/>
      <c r="AS246" s="120"/>
      <c r="AT246" s="120"/>
      <c r="AU246" s="120"/>
      <c r="AV246" s="433"/>
      <c r="AW246" s="433"/>
      <c r="AX246" s="120"/>
      <c r="AY246" s="120"/>
      <c r="AZ246" s="120"/>
      <c r="BA246" s="120"/>
      <c r="BB246" s="120"/>
      <c r="BC246" s="120"/>
      <c r="BD246" s="120"/>
      <c r="BE246" s="120"/>
      <c r="BF246" s="120"/>
      <c r="BG246" s="120"/>
      <c r="BH246" s="120"/>
      <c r="BI246" s="120"/>
      <c r="BJ246" s="120"/>
      <c r="BK246" s="120"/>
      <c r="BL246" s="120"/>
      <c r="BM246" s="120"/>
      <c r="BN246" s="120"/>
      <c r="BO246" s="120"/>
      <c r="BP246" s="120"/>
      <c r="BQ246" s="120"/>
      <c r="BR246" s="120"/>
      <c r="BS246" s="85"/>
      <c r="BT246" s="85"/>
      <c r="BU246" s="85"/>
      <c r="BV246" s="85"/>
      <c r="BW246" s="85"/>
      <c r="BX246" s="98"/>
      <c r="BY246" s="98"/>
      <c r="BZ246" s="98"/>
      <c r="CA246" s="98"/>
      <c r="CB246" s="98"/>
      <c r="CC246" s="98"/>
    </row>
    <row r="247" spans="1:81" ht="19.5" customHeight="1" x14ac:dyDescent="0.25">
      <c r="A247" s="11"/>
      <c r="B247" s="87"/>
      <c r="C247" s="87"/>
      <c r="D247" s="87"/>
      <c r="E247" s="85"/>
      <c r="F247" s="85"/>
      <c r="G247" s="85"/>
      <c r="H247" s="85"/>
      <c r="I247" s="434">
        <v>3</v>
      </c>
      <c r="J247" s="120" t="s">
        <v>391</v>
      </c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0"/>
      <c r="X247" s="120"/>
      <c r="Y247" s="120"/>
      <c r="Z247" s="120"/>
      <c r="AA247" s="120"/>
      <c r="AB247" s="120"/>
      <c r="AC247" s="120"/>
      <c r="AD247" s="120"/>
      <c r="AE247" s="120"/>
      <c r="AF247" s="120"/>
      <c r="AG247" s="120"/>
      <c r="AH247" s="120"/>
      <c r="AI247" s="120"/>
      <c r="AJ247" s="120"/>
      <c r="AK247" s="120"/>
      <c r="AL247" s="120"/>
      <c r="AM247" s="120"/>
      <c r="AN247" s="120"/>
      <c r="AO247" s="120"/>
      <c r="AP247" s="120"/>
      <c r="AQ247" s="120"/>
      <c r="AR247" s="120"/>
      <c r="AS247" s="120"/>
      <c r="AT247" s="120"/>
      <c r="AU247" s="120"/>
      <c r="AV247" s="433"/>
      <c r="AW247" s="433"/>
      <c r="AX247" s="120"/>
      <c r="AY247" s="120"/>
      <c r="AZ247" s="120"/>
      <c r="BA247" s="120"/>
      <c r="BB247" s="120"/>
      <c r="BC247" s="120"/>
      <c r="BD247" s="120"/>
      <c r="BE247" s="120"/>
      <c r="BF247" s="120"/>
      <c r="BG247" s="120"/>
      <c r="BH247" s="120"/>
      <c r="BI247" s="120"/>
      <c r="BJ247" s="120"/>
      <c r="BK247" s="120"/>
      <c r="BL247" s="120"/>
      <c r="BM247" s="120"/>
      <c r="BN247" s="120"/>
      <c r="BO247" s="120"/>
      <c r="BP247" s="120"/>
      <c r="BQ247" s="120"/>
      <c r="BR247" s="120"/>
      <c r="BS247" s="85"/>
      <c r="BT247" s="85"/>
      <c r="BU247" s="85"/>
      <c r="BV247" s="85"/>
      <c r="BW247" s="85"/>
      <c r="BX247" s="119"/>
      <c r="BY247" s="98"/>
      <c r="BZ247" s="98"/>
      <c r="CA247" s="98"/>
      <c r="CB247" s="98"/>
      <c r="CC247" s="98"/>
    </row>
    <row r="248" spans="1:81" ht="19.5" customHeight="1" x14ac:dyDescent="0.25">
      <c r="B248" s="85"/>
      <c r="C248" s="85"/>
      <c r="D248" s="85"/>
      <c r="E248" s="85"/>
      <c r="F248" s="85"/>
      <c r="G248" s="85"/>
      <c r="H248" s="85"/>
      <c r="I248" s="434"/>
      <c r="J248" s="120" t="s">
        <v>392</v>
      </c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0"/>
      <c r="X248" s="120"/>
      <c r="Y248" s="120"/>
      <c r="Z248" s="120"/>
      <c r="AA248" s="120"/>
      <c r="AB248" s="120"/>
      <c r="AC248" s="120"/>
      <c r="AD248" s="120"/>
      <c r="AE248" s="120"/>
      <c r="AF248" s="120"/>
      <c r="AG248" s="120"/>
      <c r="AH248" s="120"/>
      <c r="AI248" s="120"/>
      <c r="AJ248" s="120"/>
      <c r="AK248" s="120"/>
      <c r="AL248" s="120"/>
      <c r="AM248" s="120"/>
      <c r="AN248" s="120"/>
      <c r="AO248" s="120"/>
      <c r="AP248" s="120"/>
      <c r="AQ248" s="120"/>
      <c r="AR248" s="120"/>
      <c r="AS248" s="120"/>
      <c r="AT248" s="120"/>
      <c r="AU248" s="120"/>
      <c r="AV248" s="433"/>
      <c r="AW248" s="433"/>
      <c r="AX248" s="120"/>
      <c r="AY248" s="120"/>
      <c r="AZ248" s="120"/>
      <c r="BA248" s="120"/>
      <c r="BB248" s="120"/>
      <c r="BC248" s="120"/>
      <c r="BD248" s="120"/>
      <c r="BE248" s="120"/>
      <c r="BF248" s="120"/>
      <c r="BG248" s="120"/>
      <c r="BH248" s="120"/>
      <c r="BI248" s="120"/>
      <c r="BJ248" s="120"/>
      <c r="BK248" s="120"/>
      <c r="BL248" s="120"/>
      <c r="BM248" s="120"/>
      <c r="BN248" s="120"/>
      <c r="BO248" s="120"/>
      <c r="BP248" s="120"/>
      <c r="BQ248" s="120"/>
      <c r="BR248" s="120"/>
      <c r="BS248" s="85"/>
      <c r="BT248" s="85"/>
      <c r="BU248" s="85"/>
      <c r="BV248" s="85"/>
      <c r="BW248" s="85"/>
      <c r="BX248" s="98"/>
      <c r="BY248" s="98"/>
      <c r="BZ248" s="99"/>
      <c r="CA248" s="99"/>
      <c r="CB248" s="99"/>
      <c r="CC248" s="99"/>
    </row>
    <row r="249" spans="1:81" ht="19.5" customHeight="1" x14ac:dyDescent="0.25">
      <c r="B249" s="85"/>
      <c r="C249" s="85"/>
      <c r="D249" s="85"/>
      <c r="E249" s="85"/>
      <c r="F249" s="85"/>
      <c r="G249" s="85"/>
      <c r="H249" s="85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0"/>
      <c r="X249" s="120"/>
      <c r="Y249" s="120"/>
      <c r="Z249" s="120"/>
      <c r="AA249" s="120"/>
      <c r="AB249" s="120"/>
      <c r="AC249" s="120"/>
      <c r="AD249" s="120"/>
      <c r="AE249" s="120"/>
      <c r="AF249" s="120"/>
      <c r="AG249" s="120"/>
      <c r="AH249" s="120"/>
      <c r="AI249" s="120"/>
      <c r="AJ249" s="120"/>
      <c r="AK249" s="120"/>
      <c r="AL249" s="120"/>
      <c r="AM249" s="120"/>
      <c r="AN249" s="120"/>
      <c r="AO249" s="120"/>
      <c r="AP249" s="120"/>
      <c r="AQ249" s="120"/>
      <c r="AR249" s="120"/>
      <c r="AS249" s="120"/>
      <c r="AT249" s="120"/>
      <c r="AU249" s="120"/>
      <c r="AV249" s="433"/>
      <c r="AW249" s="433"/>
      <c r="AX249" s="120"/>
      <c r="AY249" s="120"/>
      <c r="AZ249" s="120"/>
      <c r="BA249" s="120"/>
      <c r="BB249" s="120"/>
      <c r="BC249" s="120"/>
      <c r="BD249" s="120"/>
      <c r="BE249" s="120"/>
      <c r="BF249" s="120"/>
      <c r="BG249" s="120"/>
      <c r="BH249" s="120"/>
      <c r="BI249" s="120"/>
      <c r="BJ249" s="120"/>
      <c r="BK249" s="120"/>
      <c r="BL249" s="120"/>
      <c r="BM249" s="120"/>
      <c r="BN249" s="120"/>
      <c r="BO249" s="120"/>
      <c r="BP249" s="120"/>
      <c r="BQ249" s="120"/>
      <c r="BR249" s="120"/>
      <c r="BS249" s="85"/>
      <c r="BT249" s="85"/>
      <c r="BU249" s="85"/>
      <c r="BV249" s="85"/>
      <c r="BW249" s="85"/>
      <c r="BX249" s="99"/>
      <c r="BY249" s="99"/>
      <c r="BZ249" s="99"/>
      <c r="CA249" s="99"/>
      <c r="CB249" s="99"/>
      <c r="CC249" s="99"/>
    </row>
    <row r="250" spans="1:81" ht="19.5" customHeight="1" x14ac:dyDescent="0.25">
      <c r="B250" s="85"/>
      <c r="C250" s="85"/>
      <c r="D250" s="85"/>
      <c r="E250" s="85"/>
      <c r="F250" s="85"/>
      <c r="G250" s="85"/>
      <c r="H250" s="85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0"/>
      <c r="X250" s="120"/>
      <c r="Y250" s="120"/>
      <c r="Z250" s="120"/>
      <c r="AA250" s="120"/>
      <c r="AB250" s="120"/>
      <c r="AC250" s="120"/>
      <c r="AD250" s="120"/>
      <c r="AE250" s="120"/>
      <c r="AF250" s="120"/>
      <c r="AG250" s="120"/>
      <c r="AH250" s="120"/>
      <c r="AI250" s="120"/>
      <c r="AJ250" s="120"/>
      <c r="AK250" s="120"/>
      <c r="AL250" s="120"/>
      <c r="AM250" s="120"/>
      <c r="AN250" s="120"/>
      <c r="AO250" s="120"/>
      <c r="AP250" s="120"/>
      <c r="AQ250" s="120"/>
      <c r="AR250" s="120"/>
      <c r="AS250" s="120"/>
      <c r="AT250" s="120"/>
      <c r="AU250" s="120"/>
      <c r="AV250" s="433"/>
      <c r="AW250" s="433"/>
      <c r="AX250" s="120"/>
      <c r="AY250" s="120"/>
      <c r="AZ250" s="120"/>
      <c r="BA250" s="120"/>
      <c r="BB250" s="120"/>
      <c r="BC250" s="120"/>
      <c r="BD250" s="120"/>
      <c r="BE250" s="120"/>
      <c r="BF250" s="120"/>
      <c r="BG250" s="120"/>
      <c r="BH250" s="120"/>
      <c r="BI250" s="120"/>
      <c r="BJ250" s="120"/>
      <c r="BK250" s="120"/>
      <c r="BL250" s="120"/>
      <c r="BM250" s="120"/>
      <c r="BN250" s="120"/>
      <c r="BO250" s="120"/>
      <c r="BP250" s="120"/>
      <c r="BQ250" s="120"/>
      <c r="BR250" s="120"/>
      <c r="BS250" s="85"/>
      <c r="BT250" s="85"/>
      <c r="BU250" s="85"/>
      <c r="BV250" s="85"/>
      <c r="BW250" s="85"/>
      <c r="BX250" s="99"/>
      <c r="BY250" s="99"/>
      <c r="BZ250" s="99"/>
      <c r="CA250" s="99"/>
      <c r="CB250" s="99"/>
      <c r="CC250" s="99"/>
    </row>
    <row r="251" spans="1:81" ht="19.5" customHeight="1" x14ac:dyDescent="0.25">
      <c r="B251" s="85"/>
      <c r="C251" s="85"/>
      <c r="D251" s="85"/>
      <c r="E251" s="85"/>
      <c r="F251" s="85"/>
      <c r="G251" s="85"/>
      <c r="H251" s="85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0"/>
      <c r="X251" s="120"/>
      <c r="Y251" s="120"/>
      <c r="Z251" s="120"/>
      <c r="AA251" s="120"/>
      <c r="AB251" s="120"/>
      <c r="AC251" s="120"/>
      <c r="AD251" s="120"/>
      <c r="AE251" s="120"/>
      <c r="AF251" s="120"/>
      <c r="AG251" s="120"/>
      <c r="AH251" s="120"/>
      <c r="AI251" s="120"/>
      <c r="AJ251" s="120"/>
      <c r="AK251" s="120"/>
      <c r="AL251" s="120"/>
      <c r="AM251" s="120"/>
      <c r="AN251" s="120"/>
      <c r="AO251" s="120"/>
      <c r="AP251" s="120"/>
      <c r="AQ251" s="120"/>
      <c r="AR251" s="120"/>
      <c r="AS251" s="120"/>
      <c r="AT251" s="120"/>
      <c r="AU251" s="120"/>
      <c r="AV251" s="433"/>
      <c r="AW251" s="433"/>
      <c r="AX251" s="120"/>
      <c r="AY251" s="120"/>
      <c r="AZ251" s="120"/>
      <c r="BA251" s="120"/>
      <c r="BB251" s="120"/>
      <c r="BC251" s="120"/>
      <c r="BD251" s="120"/>
      <c r="BE251" s="120"/>
      <c r="BF251" s="120"/>
      <c r="BG251" s="120"/>
      <c r="BH251" s="120"/>
      <c r="BI251" s="120"/>
      <c r="BJ251" s="120"/>
      <c r="BK251" s="120"/>
      <c r="BL251" s="120"/>
      <c r="BM251" s="120"/>
      <c r="BN251" s="120"/>
      <c r="BO251" s="120"/>
      <c r="BP251" s="120"/>
      <c r="BQ251" s="120"/>
      <c r="BR251" s="120"/>
      <c r="BS251" s="85"/>
      <c r="BT251" s="85"/>
      <c r="BU251" s="85"/>
      <c r="BV251" s="85"/>
      <c r="BW251" s="85"/>
      <c r="BX251" s="99"/>
      <c r="BY251" s="99"/>
      <c r="BZ251" s="99"/>
      <c r="CA251" s="99"/>
      <c r="CB251" s="99"/>
      <c r="CC251" s="99"/>
    </row>
    <row r="252" spans="1:81" ht="19.5" customHeight="1" x14ac:dyDescent="0.25">
      <c r="B252" s="85"/>
      <c r="C252" s="85"/>
      <c r="D252" s="85"/>
      <c r="E252" s="85"/>
      <c r="F252" s="85"/>
      <c r="G252" s="85"/>
      <c r="H252" s="85"/>
      <c r="I252" s="120" t="s">
        <v>223</v>
      </c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0"/>
      <c r="X252" s="120"/>
      <c r="Y252" s="120"/>
      <c r="Z252" s="120"/>
      <c r="AA252" s="120"/>
      <c r="AB252" s="120"/>
      <c r="AC252" s="120"/>
      <c r="AD252" s="120"/>
      <c r="AE252" s="120"/>
      <c r="AF252" s="120"/>
      <c r="AG252" s="120"/>
      <c r="AH252" s="120"/>
      <c r="AI252" s="120"/>
      <c r="AJ252" s="120"/>
      <c r="AK252" s="120"/>
      <c r="AL252" s="120"/>
      <c r="AM252" s="120"/>
      <c r="AN252" s="120"/>
      <c r="AO252" s="120"/>
      <c r="AP252" s="120"/>
      <c r="AQ252" s="120"/>
      <c r="AR252" s="120"/>
      <c r="AS252" s="120"/>
      <c r="AT252" s="120"/>
      <c r="AU252" s="120"/>
      <c r="AV252" s="120"/>
      <c r="AW252" s="120" t="s">
        <v>223</v>
      </c>
      <c r="AX252" s="433"/>
      <c r="AY252" s="433"/>
      <c r="AZ252" s="120"/>
      <c r="BA252" s="120"/>
      <c r="BB252" s="120"/>
      <c r="BC252" s="120"/>
      <c r="BD252" s="120"/>
      <c r="BE252" s="120"/>
      <c r="BF252" s="120"/>
      <c r="BG252" s="120"/>
      <c r="BH252" s="120"/>
      <c r="BI252" s="120"/>
      <c r="BJ252" s="120"/>
      <c r="BK252" s="120"/>
      <c r="BL252" s="120"/>
      <c r="BM252" s="120"/>
      <c r="BN252" s="120"/>
      <c r="BO252" s="120"/>
      <c r="BP252" s="120"/>
      <c r="BQ252" s="120"/>
      <c r="BR252" s="120"/>
      <c r="BS252" s="85"/>
      <c r="BT252" s="85"/>
      <c r="BU252" s="85"/>
      <c r="BV252" s="85"/>
      <c r="BW252" s="85"/>
      <c r="BX252" s="99"/>
      <c r="BY252" s="99"/>
      <c r="BZ252" s="99"/>
      <c r="CA252" s="99"/>
      <c r="CB252" s="99"/>
      <c r="CC252" s="99"/>
    </row>
    <row r="253" spans="1:81" ht="19.5" customHeight="1" x14ac:dyDescent="0.25">
      <c r="B253" s="85"/>
      <c r="C253" s="85"/>
      <c r="D253" s="85"/>
      <c r="E253" s="85"/>
      <c r="F253" s="85"/>
      <c r="G253" s="85"/>
      <c r="H253" s="85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0"/>
      <c r="X253" s="120"/>
      <c r="Y253" s="120"/>
      <c r="Z253" s="120"/>
      <c r="AA253" s="120"/>
      <c r="AB253" s="120"/>
      <c r="AC253" s="120"/>
      <c r="AD253" s="120"/>
      <c r="AE253" s="120"/>
      <c r="AF253" s="120"/>
      <c r="AG253" s="120"/>
      <c r="AH253" s="120"/>
      <c r="AI253" s="120"/>
      <c r="AJ253" s="120"/>
      <c r="AK253" s="120"/>
      <c r="AL253" s="120"/>
      <c r="AM253" s="120"/>
      <c r="AN253" s="120"/>
      <c r="AO253" s="120"/>
      <c r="AP253" s="120"/>
      <c r="AQ253" s="120"/>
      <c r="AR253" s="120"/>
      <c r="AS253" s="120"/>
      <c r="AT253" s="120"/>
      <c r="AU253" s="120"/>
      <c r="AV253" s="120"/>
      <c r="AW253" s="120"/>
      <c r="AX253" s="433"/>
      <c r="AY253" s="433"/>
      <c r="AZ253" s="120"/>
      <c r="BA253" s="120"/>
      <c r="BB253" s="120"/>
      <c r="BC253" s="120"/>
      <c r="BD253" s="120"/>
      <c r="BE253" s="120"/>
      <c r="BF253" s="120"/>
      <c r="BG253" s="120"/>
      <c r="BH253" s="120"/>
      <c r="BI253" s="120"/>
      <c r="BJ253" s="120"/>
      <c r="BK253" s="120"/>
      <c r="BL253" s="120"/>
      <c r="BM253" s="120"/>
      <c r="BN253" s="120"/>
      <c r="BO253" s="120"/>
      <c r="BP253" s="120"/>
      <c r="BQ253" s="120"/>
      <c r="BR253" s="120"/>
      <c r="BS253" s="85"/>
      <c r="BT253" s="85"/>
      <c r="BU253" s="85"/>
      <c r="BV253" s="85"/>
      <c r="BW253" s="85"/>
      <c r="BX253" s="99"/>
      <c r="BY253" s="99"/>
      <c r="BZ253" s="99"/>
      <c r="CA253" s="99"/>
      <c r="CB253" s="99"/>
      <c r="CC253" s="99"/>
    </row>
    <row r="254" spans="1:81" ht="19.5" customHeight="1" x14ac:dyDescent="0.25">
      <c r="B254" s="85"/>
      <c r="C254" s="85"/>
      <c r="D254" s="85"/>
      <c r="E254" s="85"/>
      <c r="F254" s="85"/>
      <c r="G254" s="85"/>
      <c r="H254" s="85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0"/>
      <c r="X254" s="120"/>
      <c r="Y254" s="120"/>
      <c r="Z254" s="120"/>
      <c r="AA254" s="120"/>
      <c r="AB254" s="120"/>
      <c r="AC254" s="120"/>
      <c r="AD254" s="120"/>
      <c r="AE254" s="120"/>
      <c r="AF254" s="120"/>
      <c r="AG254" s="120"/>
      <c r="AH254" s="120"/>
      <c r="AI254" s="120"/>
      <c r="AJ254" s="120"/>
      <c r="AK254" s="120"/>
      <c r="AL254" s="120"/>
      <c r="AM254" s="120"/>
      <c r="AN254" s="120"/>
      <c r="AO254" s="120"/>
      <c r="AP254" s="120"/>
      <c r="AQ254" s="120"/>
      <c r="AR254" s="120"/>
      <c r="AS254" s="120"/>
      <c r="AT254" s="120"/>
      <c r="AU254" s="120"/>
      <c r="AV254" s="120"/>
      <c r="AW254" s="435"/>
      <c r="AX254" s="436"/>
      <c r="AY254" s="436"/>
      <c r="AZ254" s="435"/>
      <c r="BA254" s="435"/>
      <c r="BB254" s="120"/>
      <c r="BC254" s="120"/>
      <c r="BD254" s="120"/>
      <c r="BE254" s="120"/>
      <c r="BF254" s="120"/>
      <c r="BG254" s="120"/>
      <c r="BH254" s="120"/>
      <c r="BI254" s="120"/>
      <c r="BJ254" s="120"/>
      <c r="BK254" s="120"/>
      <c r="BL254" s="120"/>
      <c r="BM254" s="120"/>
      <c r="BN254" s="120"/>
      <c r="BO254" s="120"/>
      <c r="BP254" s="120"/>
      <c r="BQ254" s="120"/>
      <c r="BR254" s="120"/>
      <c r="BS254" s="85"/>
      <c r="BT254" s="85"/>
      <c r="BU254" s="85"/>
      <c r="BV254" s="85"/>
      <c r="BW254" s="85"/>
      <c r="BX254" s="99"/>
      <c r="BY254" s="99"/>
      <c r="BZ254" s="99"/>
      <c r="CA254" s="99"/>
      <c r="CB254" s="99"/>
      <c r="CC254" s="99"/>
    </row>
    <row r="255" spans="1:81" ht="19.5" customHeight="1" x14ac:dyDescent="0.25">
      <c r="B255" s="85"/>
      <c r="C255" s="85"/>
      <c r="D255" s="85"/>
      <c r="E255" s="85"/>
      <c r="F255" s="85"/>
      <c r="G255" s="85"/>
      <c r="H255" s="85"/>
      <c r="I255" s="121" t="s">
        <v>222</v>
      </c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0"/>
      <c r="X255" s="120"/>
      <c r="Y255" s="120"/>
      <c r="Z255" s="120"/>
      <c r="AA255" s="120"/>
      <c r="AB255" s="120"/>
      <c r="AC255" s="120"/>
      <c r="AD255" s="120"/>
      <c r="AE255" s="120"/>
      <c r="AF255" s="120"/>
      <c r="AG255" s="120"/>
      <c r="AH255" s="120"/>
      <c r="AI255" s="120"/>
      <c r="AJ255" s="120"/>
      <c r="AK255" s="120"/>
      <c r="AL255" s="120"/>
      <c r="AM255" s="120"/>
      <c r="AN255" s="120"/>
      <c r="AO255" s="120"/>
      <c r="AP255" s="120"/>
      <c r="AQ255" s="120"/>
      <c r="AR255" s="120"/>
      <c r="AS255" s="120"/>
      <c r="AT255" s="120"/>
      <c r="AU255" s="120"/>
      <c r="AV255" s="433"/>
      <c r="AW255" s="120" t="s">
        <v>233</v>
      </c>
      <c r="AX255" s="120"/>
      <c r="AY255" s="120"/>
      <c r="AZ255" s="120"/>
      <c r="BA255" s="120"/>
      <c r="BB255" s="120"/>
      <c r="BC255" s="120"/>
      <c r="BD255" s="120"/>
      <c r="BE255" s="120"/>
      <c r="BF255" s="120"/>
      <c r="BG255" s="120"/>
      <c r="BH255" s="120"/>
      <c r="BI255" s="120"/>
      <c r="BJ255" s="120"/>
      <c r="BK255" s="120"/>
      <c r="BL255" s="120"/>
      <c r="BM255" s="120"/>
      <c r="BN255" s="120"/>
      <c r="BO255" s="120"/>
      <c r="BP255" s="120"/>
      <c r="BQ255" s="120"/>
      <c r="BR255" s="120"/>
      <c r="BS255" s="85"/>
      <c r="BT255" s="85"/>
      <c r="BU255" s="85"/>
      <c r="BV255" s="85"/>
      <c r="BW255" s="85"/>
      <c r="BX255" s="99"/>
      <c r="BY255" s="99"/>
      <c r="BZ255" s="99"/>
      <c r="CA255" s="99"/>
      <c r="CB255" s="99"/>
      <c r="CC255" s="99"/>
    </row>
    <row r="256" spans="1:81" ht="19.5" customHeight="1" x14ac:dyDescent="0.25">
      <c r="B256" s="85"/>
      <c r="C256" s="85"/>
      <c r="D256" s="85"/>
      <c r="E256" s="85"/>
      <c r="F256" s="85"/>
      <c r="G256" s="85"/>
      <c r="H256" s="85"/>
      <c r="I256" s="120" t="s">
        <v>224</v>
      </c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0"/>
      <c r="X256" s="120"/>
      <c r="Y256" s="120"/>
      <c r="Z256" s="120"/>
      <c r="AA256" s="120"/>
      <c r="AB256" s="120"/>
      <c r="AC256" s="120"/>
      <c r="AD256" s="120"/>
      <c r="AE256" s="120"/>
      <c r="AF256" s="120"/>
      <c r="AG256" s="120"/>
      <c r="AH256" s="120"/>
      <c r="AI256" s="120"/>
      <c r="AJ256" s="120"/>
      <c r="AK256" s="120"/>
      <c r="AL256" s="120"/>
      <c r="AM256" s="120"/>
      <c r="AN256" s="120"/>
      <c r="AO256" s="120"/>
      <c r="AP256" s="120"/>
      <c r="AQ256" s="120"/>
      <c r="AR256" s="120"/>
      <c r="AS256" s="120"/>
      <c r="AT256" s="120"/>
      <c r="AU256" s="120"/>
      <c r="AV256" s="433"/>
      <c r="AW256" s="120" t="s">
        <v>226</v>
      </c>
      <c r="AX256" s="120"/>
      <c r="AY256" s="120"/>
      <c r="AZ256" s="120"/>
      <c r="BA256" s="120"/>
      <c r="BB256" s="120"/>
      <c r="BC256" s="120"/>
      <c r="BD256" s="120"/>
      <c r="BE256" s="120"/>
      <c r="BF256" s="120"/>
      <c r="BG256" s="120"/>
      <c r="BH256" s="120"/>
      <c r="BI256" s="120"/>
      <c r="BJ256" s="120"/>
      <c r="BK256" s="120"/>
      <c r="BL256" s="120"/>
      <c r="BM256" s="120"/>
      <c r="BN256" s="120"/>
      <c r="BO256" s="120"/>
      <c r="BP256" s="120"/>
      <c r="BQ256" s="120"/>
      <c r="BR256" s="120"/>
      <c r="BS256" s="85"/>
      <c r="BT256" s="85"/>
      <c r="BU256" s="85"/>
      <c r="BV256" s="85"/>
      <c r="BW256" s="85"/>
      <c r="BX256" s="99"/>
      <c r="BY256" s="99"/>
      <c r="BZ256" s="99"/>
      <c r="CA256" s="99"/>
      <c r="CB256" s="99"/>
      <c r="CC256" s="99"/>
    </row>
    <row r="257" spans="2:81" ht="19.5" customHeight="1" x14ac:dyDescent="0.25">
      <c r="B257" s="85"/>
      <c r="C257" s="85"/>
      <c r="D257" s="85"/>
      <c r="E257" s="85"/>
      <c r="F257" s="85"/>
      <c r="G257" s="85"/>
      <c r="H257" s="85"/>
      <c r="I257" s="120" t="s">
        <v>225</v>
      </c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0"/>
      <c r="X257" s="120"/>
      <c r="Y257" s="120"/>
      <c r="Z257" s="120"/>
      <c r="AA257" s="120"/>
      <c r="AB257" s="120"/>
      <c r="AC257" s="120"/>
      <c r="AD257" s="120"/>
      <c r="AE257" s="120"/>
      <c r="AF257" s="120"/>
      <c r="AG257" s="120"/>
      <c r="AH257" s="120"/>
      <c r="AI257" s="120"/>
      <c r="AJ257" s="120"/>
      <c r="AK257" s="120"/>
      <c r="AL257" s="120"/>
      <c r="AM257" s="120"/>
      <c r="AN257" s="120"/>
      <c r="AO257" s="120"/>
      <c r="AP257" s="120"/>
      <c r="AQ257" s="120"/>
      <c r="AR257" s="120"/>
      <c r="AS257" s="120"/>
      <c r="AT257" s="120"/>
      <c r="AU257" s="120"/>
      <c r="AV257" s="433"/>
      <c r="AW257" s="120" t="s">
        <v>227</v>
      </c>
      <c r="AX257" s="120"/>
      <c r="AY257" s="120"/>
      <c r="AZ257" s="120"/>
      <c r="BA257" s="120"/>
      <c r="BB257" s="120"/>
      <c r="BC257" s="120" t="s">
        <v>369</v>
      </c>
      <c r="BD257" s="120"/>
      <c r="BE257" s="120"/>
      <c r="BF257" s="120"/>
      <c r="BG257" s="120"/>
      <c r="BH257" s="120"/>
      <c r="BI257" s="120"/>
      <c r="BJ257" s="120"/>
      <c r="BK257" s="120"/>
      <c r="BL257" s="120"/>
      <c r="BM257" s="120"/>
      <c r="BN257" s="120"/>
      <c r="BO257" s="120"/>
      <c r="BP257" s="120"/>
      <c r="BQ257" s="120"/>
      <c r="BR257" s="120"/>
      <c r="BS257" s="85"/>
      <c r="BT257" s="85"/>
      <c r="BU257" s="85"/>
      <c r="BV257" s="85"/>
      <c r="BW257" s="85"/>
      <c r="BX257" s="99"/>
      <c r="BY257" s="99"/>
      <c r="BZ257" s="99"/>
      <c r="CA257" s="99"/>
      <c r="CB257" s="99"/>
      <c r="CC257" s="99"/>
    </row>
    <row r="258" spans="2:81" ht="19.5" customHeight="1" x14ac:dyDescent="0.25">
      <c r="B258" s="85"/>
      <c r="C258" s="85"/>
      <c r="D258" s="85"/>
      <c r="E258" s="85"/>
      <c r="F258" s="85"/>
      <c r="G258" s="85"/>
      <c r="H258" s="85"/>
      <c r="I258" s="132" t="s">
        <v>232</v>
      </c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0"/>
      <c r="X258" s="120"/>
      <c r="Y258" s="120"/>
      <c r="Z258" s="120"/>
      <c r="AA258" s="120"/>
      <c r="AB258" s="120"/>
      <c r="AC258" s="120"/>
      <c r="AD258" s="120"/>
      <c r="AE258" s="120"/>
      <c r="AF258" s="120"/>
      <c r="AG258" s="120"/>
      <c r="AH258" s="120"/>
      <c r="AI258" s="120"/>
      <c r="AJ258" s="120"/>
      <c r="AK258" s="120"/>
      <c r="AL258" s="437"/>
      <c r="AM258" s="437"/>
      <c r="AN258" s="120"/>
      <c r="AO258" s="120"/>
      <c r="AP258" s="120"/>
      <c r="AQ258" s="120"/>
      <c r="AR258" s="120"/>
      <c r="AS258" s="120"/>
      <c r="AT258" s="129"/>
      <c r="AU258" s="120"/>
      <c r="AV258" s="433"/>
      <c r="AW258" s="134" t="s">
        <v>232</v>
      </c>
      <c r="AX258" s="120"/>
      <c r="AY258" s="120"/>
      <c r="AZ258" s="120"/>
      <c r="BA258" s="120"/>
      <c r="BB258" s="437"/>
      <c r="BC258" s="437"/>
      <c r="BD258" s="120"/>
      <c r="BE258" s="120"/>
      <c r="BF258" s="437"/>
      <c r="BG258" s="437"/>
      <c r="BH258" s="120"/>
      <c r="BI258" s="120"/>
      <c r="BJ258" s="120"/>
      <c r="BK258" s="120"/>
      <c r="BL258" s="120"/>
      <c r="BM258" s="120"/>
      <c r="BN258" s="120"/>
      <c r="BO258" s="120"/>
      <c r="BP258" s="120"/>
      <c r="BQ258" s="120"/>
      <c r="BR258" s="120"/>
      <c r="BS258" s="85"/>
      <c r="BT258" s="85"/>
      <c r="BU258" s="85"/>
      <c r="BV258" s="85"/>
      <c r="BW258" s="85"/>
      <c r="BX258" s="99"/>
      <c r="BY258" s="99"/>
      <c r="BZ258" s="99"/>
      <c r="CA258" s="99"/>
      <c r="CB258" s="99"/>
      <c r="CC258" s="99"/>
    </row>
    <row r="259" spans="2:81" ht="19.5" customHeight="1" x14ac:dyDescent="0.25">
      <c r="B259" s="85"/>
      <c r="C259" s="85"/>
      <c r="D259" s="85"/>
      <c r="E259" s="85"/>
      <c r="F259" s="85"/>
      <c r="G259" s="85"/>
      <c r="H259" s="85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0"/>
      <c r="X259" s="120"/>
      <c r="Y259" s="120"/>
      <c r="Z259" s="120"/>
      <c r="AA259" s="120"/>
      <c r="AB259" s="120"/>
      <c r="AC259" s="120"/>
      <c r="AD259" s="120"/>
      <c r="AE259" s="120"/>
      <c r="AF259" s="120"/>
      <c r="AG259" s="120"/>
      <c r="AH259" s="437"/>
      <c r="AI259" s="437"/>
      <c r="AJ259" s="120"/>
      <c r="AK259" s="120"/>
      <c r="AL259" s="120"/>
      <c r="AM259" s="437"/>
      <c r="AN259" s="437"/>
      <c r="AO259" s="120"/>
      <c r="AP259" s="120"/>
      <c r="AQ259" s="437"/>
      <c r="AR259" s="437"/>
      <c r="AS259" s="120"/>
      <c r="AT259" s="120"/>
      <c r="AU259" s="437"/>
      <c r="AV259" s="437"/>
      <c r="AW259" s="433"/>
      <c r="AX259" s="120"/>
      <c r="AY259" s="120"/>
      <c r="AZ259" s="120"/>
      <c r="BA259" s="120"/>
      <c r="BB259" s="120"/>
      <c r="BC259" s="120"/>
      <c r="BD259" s="120"/>
      <c r="BE259" s="120"/>
      <c r="BF259" s="120"/>
      <c r="BG259" s="120"/>
      <c r="BH259" s="120"/>
      <c r="BI259" s="120"/>
      <c r="BJ259" s="120"/>
      <c r="BK259" s="120"/>
      <c r="BL259" s="120"/>
      <c r="BM259" s="120"/>
      <c r="BN259" s="120"/>
      <c r="BO259" s="120"/>
      <c r="BP259" s="120"/>
      <c r="BQ259" s="120"/>
      <c r="BR259" s="120"/>
      <c r="BS259" s="85"/>
      <c r="BT259" s="85"/>
      <c r="BU259" s="85"/>
      <c r="BV259" s="85"/>
      <c r="BW259" s="85"/>
      <c r="BX259" s="99"/>
      <c r="BY259" s="99"/>
      <c r="BZ259" s="99"/>
      <c r="CA259" s="99"/>
      <c r="CB259" s="99"/>
      <c r="CC259" s="99"/>
    </row>
    <row r="260" spans="2:81" ht="19.5" customHeight="1" x14ac:dyDescent="0.25">
      <c r="B260" s="85"/>
      <c r="C260" s="85"/>
      <c r="D260" s="85"/>
      <c r="E260" s="85"/>
      <c r="F260" s="85"/>
      <c r="G260" s="85"/>
      <c r="H260" s="85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0"/>
      <c r="X260" s="120"/>
      <c r="Y260" s="120"/>
      <c r="Z260" s="120"/>
      <c r="AA260" s="120"/>
      <c r="AB260" s="120"/>
      <c r="AC260" s="120"/>
      <c r="AD260" s="120"/>
      <c r="AE260" s="120"/>
      <c r="AF260" s="120"/>
      <c r="AG260" s="120"/>
      <c r="AH260" s="120"/>
      <c r="AI260" s="120"/>
      <c r="AJ260" s="120"/>
      <c r="AK260" s="120"/>
      <c r="AL260" s="120"/>
      <c r="AM260" s="120"/>
      <c r="AN260" s="120"/>
      <c r="AO260" s="120"/>
      <c r="AP260" s="120"/>
      <c r="AQ260" s="120"/>
      <c r="AR260" s="120"/>
      <c r="AS260" s="120"/>
      <c r="AT260" s="120"/>
      <c r="AU260" s="120"/>
      <c r="AV260" s="120"/>
      <c r="AW260" s="120"/>
      <c r="AX260" s="120"/>
      <c r="AY260" s="120"/>
      <c r="AZ260" s="120"/>
      <c r="BA260" s="120"/>
      <c r="BB260" s="120"/>
      <c r="BC260" s="120"/>
      <c r="BD260" s="120"/>
      <c r="BE260" s="120"/>
      <c r="BF260" s="120"/>
      <c r="BG260" s="120"/>
      <c r="BH260" s="120"/>
      <c r="BI260" s="120"/>
      <c r="BJ260" s="120"/>
      <c r="BK260" s="120"/>
      <c r="BL260" s="120"/>
      <c r="BM260" s="120"/>
      <c r="BN260" s="120"/>
      <c r="BO260" s="120"/>
      <c r="BP260" s="120"/>
      <c r="BQ260" s="120"/>
      <c r="BR260" s="120"/>
      <c r="BS260" s="85"/>
      <c r="BT260" s="85"/>
      <c r="BU260" s="85"/>
      <c r="BV260" s="85"/>
      <c r="BW260" s="85"/>
      <c r="BX260" s="99"/>
      <c r="BY260" s="99"/>
      <c r="BZ260" s="99"/>
      <c r="CA260" s="99"/>
      <c r="CB260" s="99"/>
      <c r="CC260" s="99"/>
    </row>
    <row r="261" spans="2:81" ht="19.5" customHeight="1" x14ac:dyDescent="0.25">
      <c r="B261" s="85"/>
      <c r="C261" s="85"/>
      <c r="D261" s="85"/>
      <c r="E261" s="85"/>
      <c r="F261" s="85"/>
      <c r="G261" s="85"/>
      <c r="H261" s="85"/>
      <c r="I261" s="120" t="s">
        <v>419</v>
      </c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0"/>
      <c r="X261" s="120"/>
      <c r="Y261" s="120"/>
      <c r="Z261" s="120"/>
      <c r="AA261" s="120"/>
      <c r="AB261" s="120"/>
      <c r="AC261" s="120"/>
      <c r="AD261" s="120"/>
      <c r="AE261" s="120"/>
      <c r="AF261" s="120"/>
      <c r="AG261" s="120"/>
      <c r="AH261" s="120"/>
      <c r="AI261" s="120"/>
      <c r="AJ261" s="120"/>
      <c r="AK261" s="120"/>
      <c r="AL261" s="120"/>
      <c r="AM261" s="120"/>
      <c r="AN261" s="120"/>
      <c r="AO261" s="120"/>
      <c r="AP261" s="120"/>
      <c r="AQ261" s="120"/>
      <c r="AR261" s="120"/>
      <c r="AS261" s="120"/>
      <c r="AT261" s="120"/>
      <c r="AU261" s="120"/>
      <c r="AV261" s="120"/>
      <c r="AW261" s="120" t="s">
        <v>228</v>
      </c>
      <c r="AX261" s="120"/>
      <c r="AY261" s="120"/>
      <c r="AZ261" s="120"/>
      <c r="BA261" s="120"/>
      <c r="BB261" s="120"/>
      <c r="BC261" s="120"/>
      <c r="BD261" s="120"/>
      <c r="BE261" s="120"/>
      <c r="BF261" s="120"/>
      <c r="BG261" s="120"/>
      <c r="BH261" s="120"/>
      <c r="BI261" s="120"/>
      <c r="BJ261" s="120"/>
      <c r="BK261" s="120"/>
      <c r="BL261" s="120"/>
      <c r="BM261" s="120"/>
      <c r="BN261" s="120"/>
      <c r="BO261" s="120"/>
      <c r="BP261" s="120"/>
      <c r="BQ261" s="120"/>
      <c r="BR261" s="120"/>
      <c r="BS261" s="85"/>
      <c r="BT261" s="85"/>
      <c r="BU261" s="85"/>
      <c r="BV261" s="85"/>
      <c r="BW261" s="85"/>
      <c r="BX261" s="99"/>
      <c r="BY261" s="99"/>
      <c r="BZ261" s="99"/>
      <c r="CA261" s="99"/>
      <c r="CB261" s="99"/>
      <c r="CC261" s="99"/>
    </row>
    <row r="262" spans="2:81" ht="19.5" customHeight="1" x14ac:dyDescent="0.25">
      <c r="B262" s="85"/>
      <c r="C262" s="85"/>
      <c r="D262" s="85"/>
      <c r="E262" s="85"/>
      <c r="F262" s="85"/>
      <c r="G262" s="85"/>
      <c r="H262" s="85"/>
      <c r="I262" s="121" t="s">
        <v>438</v>
      </c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0"/>
      <c r="V262" s="120"/>
      <c r="W262" s="120"/>
      <c r="X262" s="120"/>
      <c r="Y262" s="120"/>
      <c r="Z262" s="121"/>
      <c r="AA262" s="121"/>
      <c r="AB262" s="120"/>
      <c r="AC262" s="120"/>
      <c r="AD262" s="120"/>
      <c r="AE262" s="120"/>
      <c r="AF262" s="120"/>
      <c r="AG262" s="120"/>
      <c r="AH262" s="120"/>
      <c r="AI262" s="120"/>
      <c r="AJ262" s="120"/>
      <c r="AK262" s="120"/>
      <c r="AL262" s="120"/>
      <c r="AM262" s="120"/>
      <c r="AN262" s="120"/>
      <c r="AO262" s="120"/>
      <c r="AP262" s="120"/>
      <c r="AQ262" s="120"/>
      <c r="AR262" s="120"/>
      <c r="AS262" s="120"/>
      <c r="AT262" s="120"/>
      <c r="AU262" s="120"/>
      <c r="AV262" s="120"/>
      <c r="AW262" s="120" t="s">
        <v>229</v>
      </c>
      <c r="AX262" s="120"/>
      <c r="AY262" s="120"/>
      <c r="AZ262" s="120"/>
      <c r="BA262" s="120"/>
      <c r="BB262" s="120"/>
      <c r="BC262" s="120"/>
      <c r="BD262" s="120"/>
      <c r="BE262" s="120"/>
      <c r="BF262" s="120"/>
      <c r="BG262" s="120"/>
      <c r="BH262" s="120"/>
      <c r="BI262" s="120"/>
      <c r="BJ262" s="120"/>
      <c r="BK262" s="120"/>
      <c r="BL262" s="120"/>
      <c r="BM262" s="120"/>
      <c r="BN262" s="120"/>
      <c r="BO262" s="120"/>
      <c r="BP262" s="120"/>
      <c r="BQ262" s="120"/>
      <c r="BR262" s="120"/>
      <c r="BS262" s="85"/>
      <c r="BT262" s="85"/>
      <c r="BU262" s="85"/>
      <c r="BV262" s="85"/>
      <c r="BW262" s="85"/>
      <c r="BX262" s="99"/>
      <c r="BY262" s="99"/>
      <c r="BZ262" s="99"/>
      <c r="CA262" s="99"/>
      <c r="CB262" s="99"/>
      <c r="CC262" s="99"/>
    </row>
    <row r="263" spans="2:81" ht="19.5" customHeight="1" x14ac:dyDescent="0.25">
      <c r="B263" s="85"/>
      <c r="C263" s="85"/>
      <c r="D263" s="85"/>
      <c r="E263" s="85"/>
      <c r="F263" s="85"/>
      <c r="G263" s="85"/>
      <c r="H263" s="85"/>
      <c r="I263" s="120" t="s">
        <v>414</v>
      </c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0"/>
      <c r="X263" s="120"/>
      <c r="Y263" s="120"/>
      <c r="Z263" s="120"/>
      <c r="AA263" s="120"/>
      <c r="AB263" s="120"/>
      <c r="AC263" s="120"/>
      <c r="AD263" s="120"/>
      <c r="AE263" s="120"/>
      <c r="AF263" s="120"/>
      <c r="AG263" s="120"/>
      <c r="AH263" s="120"/>
      <c r="AI263" s="120"/>
      <c r="AJ263" s="120"/>
      <c r="AK263" s="120"/>
      <c r="AL263" s="120"/>
      <c r="AM263" s="120"/>
      <c r="AN263" s="120"/>
      <c r="AO263" s="120"/>
      <c r="AP263" s="120"/>
      <c r="AQ263" s="120"/>
      <c r="AR263" s="120"/>
      <c r="AS263" s="120"/>
      <c r="AT263" s="120"/>
      <c r="AU263" s="120"/>
      <c r="AV263" s="120"/>
      <c r="AW263" s="120" t="s">
        <v>413</v>
      </c>
      <c r="AX263" s="120"/>
      <c r="AY263" s="120"/>
      <c r="AZ263" s="120"/>
      <c r="BA263" s="120"/>
      <c r="BB263" s="120"/>
      <c r="BC263" s="120" t="s">
        <v>415</v>
      </c>
      <c r="BD263" s="120"/>
      <c r="BE263" s="120"/>
      <c r="BF263" s="120"/>
      <c r="BG263" s="120"/>
      <c r="BH263" s="120"/>
      <c r="BI263" s="120"/>
      <c r="BJ263" s="120"/>
      <c r="BK263" s="120"/>
      <c r="BL263" s="120"/>
      <c r="BM263" s="120"/>
      <c r="BN263" s="120"/>
      <c r="BO263" s="120"/>
      <c r="BP263" s="120"/>
      <c r="BQ263" s="120"/>
      <c r="BR263" s="120"/>
      <c r="BS263" s="85"/>
      <c r="BT263" s="85"/>
      <c r="BU263" s="85"/>
      <c r="BV263" s="85"/>
      <c r="BW263" s="85"/>
      <c r="BX263" s="99"/>
      <c r="BY263" s="99"/>
      <c r="BZ263" s="99"/>
      <c r="CA263" s="99"/>
      <c r="CB263" s="99"/>
      <c r="CC263" s="99"/>
    </row>
    <row r="264" spans="2:81" ht="19.5" customHeight="1" x14ac:dyDescent="0.25">
      <c r="B264" s="85"/>
      <c r="C264" s="85"/>
      <c r="D264" s="85"/>
      <c r="E264" s="85"/>
      <c r="F264" s="85"/>
      <c r="G264" s="85"/>
      <c r="H264" s="85"/>
      <c r="I264" s="132" t="s">
        <v>232</v>
      </c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  <c r="AL264" s="120"/>
      <c r="AM264" s="120"/>
      <c r="AN264" s="120"/>
      <c r="AO264" s="120"/>
      <c r="AP264" s="120"/>
      <c r="AQ264" s="120"/>
      <c r="AR264" s="120"/>
      <c r="AS264" s="120"/>
      <c r="AT264" s="120"/>
      <c r="AU264" s="120"/>
      <c r="AV264" s="120"/>
      <c r="AW264" s="134" t="s">
        <v>232</v>
      </c>
      <c r="AX264" s="120"/>
      <c r="AY264" s="120"/>
      <c r="AZ264" s="120"/>
      <c r="BA264" s="120"/>
      <c r="BB264" s="120"/>
      <c r="BC264" s="120"/>
      <c r="BD264" s="120"/>
      <c r="BE264" s="132"/>
      <c r="BF264" s="132"/>
      <c r="BG264" s="120"/>
      <c r="BH264" s="120"/>
      <c r="BI264" s="120"/>
      <c r="BJ264" s="120"/>
      <c r="BK264" s="120"/>
      <c r="BL264" s="120"/>
      <c r="BM264" s="120"/>
      <c r="BN264" s="120"/>
      <c r="BO264" s="120"/>
      <c r="BP264" s="120"/>
      <c r="BQ264" s="120"/>
      <c r="BR264" s="120"/>
      <c r="BS264" s="85"/>
      <c r="BT264" s="85"/>
      <c r="BU264" s="85"/>
      <c r="BV264" s="85"/>
      <c r="BW264" s="85"/>
      <c r="BX264" s="99"/>
      <c r="BY264" s="99"/>
      <c r="BZ264" s="99"/>
      <c r="CA264" s="99"/>
      <c r="CB264" s="99"/>
      <c r="CC264" s="99"/>
    </row>
    <row r="265" spans="2:81" ht="19.5" customHeight="1" x14ac:dyDescent="0.25">
      <c r="B265" s="85"/>
      <c r="C265" s="85"/>
      <c r="D265" s="85"/>
      <c r="E265" s="85"/>
      <c r="F265" s="85"/>
      <c r="G265" s="85"/>
      <c r="H265" s="85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1"/>
      <c r="AE265" s="121"/>
      <c r="AF265" s="121"/>
      <c r="AG265" s="121"/>
      <c r="AH265" s="121"/>
      <c r="AI265" s="121"/>
      <c r="AJ265" s="121"/>
      <c r="AK265" s="121"/>
      <c r="AL265" s="121"/>
      <c r="AM265" s="121"/>
      <c r="AN265" s="120"/>
      <c r="AO265" s="120"/>
      <c r="AP265" s="120"/>
      <c r="AQ265" s="120"/>
      <c r="AR265" s="120"/>
      <c r="AS265" s="120"/>
      <c r="AT265" s="120"/>
      <c r="AU265" s="120"/>
      <c r="AV265" s="120"/>
      <c r="AW265" s="433"/>
      <c r="AX265" s="120"/>
      <c r="AY265" s="120"/>
      <c r="AZ265" s="120"/>
      <c r="BA265" s="120"/>
      <c r="BB265" s="120"/>
      <c r="BC265" s="120"/>
      <c r="BD265" s="120"/>
      <c r="BE265" s="120"/>
      <c r="BF265" s="120"/>
      <c r="BG265" s="132"/>
      <c r="BH265" s="132"/>
      <c r="BI265" s="132"/>
      <c r="BJ265" s="120"/>
      <c r="BK265" s="120"/>
      <c r="BL265" s="120"/>
      <c r="BM265" s="120"/>
      <c r="BN265" s="120"/>
      <c r="BO265" s="120"/>
      <c r="BP265" s="120"/>
      <c r="BQ265" s="120"/>
      <c r="BR265" s="120"/>
      <c r="BS265" s="85"/>
      <c r="BT265" s="85"/>
      <c r="BU265" s="85"/>
      <c r="BV265" s="85"/>
      <c r="BW265" s="85"/>
      <c r="BX265" s="99"/>
      <c r="BY265" s="99"/>
      <c r="BZ265" s="99"/>
      <c r="CA265" s="99"/>
      <c r="CB265" s="99"/>
      <c r="CC265" s="99"/>
    </row>
    <row r="266" spans="2:81" ht="19.5" customHeight="1" x14ac:dyDescent="0.25">
      <c r="B266" s="85"/>
      <c r="C266" s="85"/>
      <c r="D266" s="85"/>
      <c r="E266" s="85"/>
      <c r="F266" s="85"/>
      <c r="G266" s="85"/>
      <c r="H266" s="85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120"/>
      <c r="AO266" s="120"/>
      <c r="AP266" s="120"/>
      <c r="AQ266" s="120"/>
      <c r="AR266" s="120"/>
      <c r="AS266" s="120"/>
      <c r="AT266" s="120"/>
      <c r="AU266" s="120"/>
      <c r="AV266" s="120"/>
      <c r="AW266" s="120"/>
      <c r="AX266" s="120"/>
      <c r="AY266" s="120"/>
      <c r="AZ266" s="120"/>
      <c r="BA266" s="120"/>
      <c r="BB266" s="120"/>
      <c r="BC266" s="120"/>
      <c r="BD266" s="120"/>
      <c r="BE266" s="120"/>
      <c r="BF266" s="120"/>
      <c r="BG266" s="120"/>
      <c r="BH266" s="120"/>
      <c r="BI266" s="120"/>
      <c r="BJ266" s="120"/>
      <c r="BK266" s="120"/>
      <c r="BL266" s="120"/>
      <c r="BM266" s="120"/>
      <c r="BN266" s="120"/>
      <c r="BO266" s="120"/>
      <c r="BP266" s="120"/>
      <c r="BQ266" s="120"/>
      <c r="BR266" s="120"/>
      <c r="BS266" s="85"/>
      <c r="BT266" s="85"/>
      <c r="BU266" s="85"/>
      <c r="BV266" s="85"/>
      <c r="BW266" s="85"/>
      <c r="BX266" s="99"/>
      <c r="BY266" s="99"/>
      <c r="BZ266" s="99"/>
      <c r="CA266" s="99"/>
      <c r="CB266" s="99"/>
      <c r="CC266" s="99"/>
    </row>
    <row r="267" spans="2:81" ht="19.5" customHeight="1" x14ac:dyDescent="0.25">
      <c r="B267" s="85"/>
      <c r="C267" s="85"/>
      <c r="D267" s="85"/>
      <c r="E267" s="85"/>
      <c r="F267" s="85"/>
      <c r="G267" s="85"/>
      <c r="H267" s="85"/>
      <c r="I267" s="120" t="s">
        <v>230</v>
      </c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1"/>
      <c r="Y267" s="121"/>
      <c r="Z267" s="121"/>
      <c r="AA267" s="121"/>
      <c r="AB267" s="121"/>
      <c r="AC267" s="121"/>
      <c r="AD267" s="120"/>
      <c r="AE267" s="120"/>
      <c r="AF267" s="120"/>
      <c r="AG267" s="120"/>
      <c r="AH267" s="120"/>
      <c r="AI267" s="120"/>
      <c r="AJ267" s="133"/>
      <c r="AK267" s="120"/>
      <c r="AL267" s="120"/>
      <c r="AM267" s="120"/>
      <c r="AN267" s="120"/>
      <c r="AO267" s="120"/>
      <c r="AP267" s="120"/>
      <c r="AQ267" s="120"/>
      <c r="AR267" s="120"/>
      <c r="AS267" s="120"/>
      <c r="AT267" s="120"/>
      <c r="AU267" s="120"/>
      <c r="AV267" s="120"/>
      <c r="AW267" s="120" t="s">
        <v>231</v>
      </c>
      <c r="AX267" s="120"/>
      <c r="AY267" s="120"/>
      <c r="AZ267" s="120"/>
      <c r="BA267" s="120"/>
      <c r="BB267" s="120"/>
      <c r="BC267" s="120"/>
      <c r="BD267" s="120"/>
      <c r="BE267" s="120"/>
      <c r="BF267" s="120"/>
      <c r="BG267" s="120"/>
      <c r="BH267" s="120"/>
      <c r="BI267" s="120"/>
      <c r="BJ267" s="120"/>
      <c r="BK267" s="120"/>
      <c r="BL267" s="120"/>
      <c r="BM267" s="120"/>
      <c r="BN267" s="120"/>
      <c r="BO267" s="120"/>
      <c r="BP267" s="120"/>
      <c r="BQ267" s="120"/>
      <c r="BR267" s="120"/>
      <c r="BS267" s="85"/>
      <c r="BT267" s="85"/>
      <c r="BU267" s="85"/>
      <c r="BV267" s="85"/>
      <c r="BW267" s="85"/>
      <c r="BX267" s="99"/>
      <c r="BY267" s="99"/>
      <c r="BZ267" s="99"/>
      <c r="CA267" s="99"/>
      <c r="CB267" s="99"/>
      <c r="CC267" s="99"/>
    </row>
    <row r="268" spans="2:81" ht="19.5" customHeight="1" x14ac:dyDescent="0.25">
      <c r="B268" s="85"/>
      <c r="C268" s="85"/>
      <c r="D268" s="85"/>
      <c r="E268" s="85"/>
      <c r="F268" s="85"/>
      <c r="G268" s="85"/>
      <c r="H268" s="85"/>
      <c r="I268" s="120" t="s">
        <v>224</v>
      </c>
      <c r="J268" s="120"/>
      <c r="K268" s="120"/>
      <c r="L268" s="120"/>
      <c r="M268" s="120"/>
      <c r="N268" s="120"/>
      <c r="O268" s="120"/>
      <c r="P268" s="120"/>
      <c r="Q268" s="120"/>
      <c r="R268" s="120"/>
      <c r="S268" s="121"/>
      <c r="T268" s="121"/>
      <c r="U268" s="120"/>
      <c r="V268" s="121"/>
      <c r="W268" s="120"/>
      <c r="X268" s="120"/>
      <c r="Y268" s="120"/>
      <c r="Z268" s="120"/>
      <c r="AA268" s="120"/>
      <c r="AB268" s="120"/>
      <c r="AC268" s="120"/>
      <c r="AD268" s="120"/>
      <c r="AE268" s="120"/>
      <c r="AF268" s="120"/>
      <c r="AG268" s="120"/>
      <c r="AH268" s="120"/>
      <c r="AI268" s="120"/>
      <c r="AJ268" s="120"/>
      <c r="AK268" s="120"/>
      <c r="AL268" s="120"/>
      <c r="AM268" s="120"/>
      <c r="AN268" s="120"/>
      <c r="AO268" s="120"/>
      <c r="AP268" s="120"/>
      <c r="AQ268" s="120"/>
      <c r="AR268" s="120"/>
      <c r="AS268" s="120"/>
      <c r="AT268" s="120"/>
      <c r="AU268" s="120"/>
      <c r="AV268" s="120"/>
      <c r="AW268" s="120" t="s">
        <v>412</v>
      </c>
      <c r="AX268" s="120"/>
      <c r="AY268" s="120"/>
      <c r="AZ268" s="120"/>
      <c r="BA268" s="120"/>
      <c r="BB268" s="120"/>
      <c r="BC268" s="125" t="s">
        <v>368</v>
      </c>
      <c r="BD268" s="120"/>
      <c r="BE268" s="120"/>
      <c r="BF268" s="120"/>
      <c r="BG268" s="120"/>
      <c r="BH268" s="120"/>
      <c r="BI268" s="120"/>
      <c r="BJ268" s="120"/>
      <c r="BK268" s="120"/>
      <c r="BL268" s="120"/>
      <c r="BM268" s="120"/>
      <c r="BN268" s="120"/>
      <c r="BO268" s="120"/>
      <c r="BP268" s="120"/>
      <c r="BQ268" s="120"/>
      <c r="BR268" s="120"/>
      <c r="BT268" s="85"/>
      <c r="BU268" s="85"/>
      <c r="BV268" s="85"/>
      <c r="BW268" s="85"/>
      <c r="BX268" s="99"/>
      <c r="BY268" s="99"/>
      <c r="BZ268" s="99"/>
      <c r="CA268" s="99"/>
      <c r="CB268" s="99"/>
      <c r="CC268" s="99"/>
    </row>
    <row r="269" spans="2:81" ht="19.5" customHeight="1" x14ac:dyDescent="0.25">
      <c r="B269" s="85"/>
      <c r="C269" s="85"/>
      <c r="D269" s="85"/>
      <c r="E269" s="85"/>
      <c r="F269" s="85"/>
      <c r="G269" s="85"/>
      <c r="H269" s="85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AL269" s="120"/>
      <c r="AM269" s="120"/>
      <c r="AN269" s="120"/>
      <c r="AO269" s="120"/>
      <c r="AP269" s="120"/>
      <c r="AQ269" s="120"/>
      <c r="AR269" s="120"/>
      <c r="AS269" s="120"/>
      <c r="AT269" s="120"/>
      <c r="AU269" s="120"/>
      <c r="AV269" s="120"/>
      <c r="AW269" s="134" t="s">
        <v>232</v>
      </c>
      <c r="AX269" s="120"/>
      <c r="AY269" s="120"/>
      <c r="AZ269" s="120"/>
      <c r="BA269" s="120"/>
      <c r="BB269" s="120"/>
      <c r="BC269" s="120"/>
      <c r="BD269" s="120"/>
      <c r="BE269" s="120"/>
      <c r="BF269" s="120"/>
      <c r="BG269" s="120"/>
      <c r="BH269" s="121"/>
      <c r="BI269" s="120"/>
      <c r="BJ269" s="120"/>
      <c r="BK269" s="120"/>
      <c r="BL269" s="120"/>
      <c r="BM269" s="120"/>
      <c r="BN269" s="120"/>
      <c r="BO269" s="120"/>
      <c r="BP269" s="120"/>
      <c r="BQ269" s="120"/>
      <c r="BR269" s="120"/>
      <c r="BT269" s="85"/>
      <c r="BU269" s="85"/>
      <c r="BV269" s="85"/>
      <c r="BW269" s="85"/>
      <c r="BX269" s="99"/>
      <c r="BY269" s="99"/>
      <c r="BZ269" s="99"/>
      <c r="CA269" s="99"/>
      <c r="CB269" s="99"/>
      <c r="CC269" s="99"/>
    </row>
    <row r="270" spans="2:81" ht="19.5" customHeight="1" x14ac:dyDescent="0.25">
      <c r="I270" s="120" t="s">
        <v>410</v>
      </c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0"/>
      <c r="X270" s="120"/>
      <c r="Y270" s="120"/>
      <c r="Z270" s="120"/>
      <c r="AA270" s="120"/>
      <c r="AB270" s="120"/>
      <c r="AC270" s="120"/>
      <c r="AD270" s="121"/>
      <c r="AE270" s="121"/>
      <c r="AF270" s="121"/>
      <c r="AG270" s="121"/>
      <c r="AH270" s="121"/>
      <c r="AI270" s="121"/>
      <c r="AJ270" s="121"/>
      <c r="AK270" s="121"/>
      <c r="AL270" s="121"/>
      <c r="AM270" s="121"/>
      <c r="AN270" s="120"/>
      <c r="AO270" s="120"/>
      <c r="AP270" s="435"/>
      <c r="AQ270" s="435"/>
      <c r="AR270" s="435"/>
      <c r="AS270" s="435"/>
      <c r="AT270" s="435"/>
      <c r="AU270" s="435"/>
      <c r="AV270" s="120"/>
      <c r="AW270" s="120"/>
      <c r="AX270" s="433"/>
      <c r="AY270" s="433"/>
      <c r="AZ270" s="120"/>
      <c r="BA270" s="120"/>
      <c r="BB270" s="120"/>
      <c r="BC270" s="120"/>
      <c r="BD270" s="120"/>
      <c r="BE270" s="120"/>
      <c r="BF270" s="120"/>
      <c r="BG270" s="120"/>
      <c r="BH270" s="120"/>
      <c r="BI270" s="120"/>
      <c r="BJ270" s="120"/>
      <c r="BK270" s="120"/>
      <c r="BL270" s="120"/>
      <c r="BM270" s="120"/>
      <c r="BN270" s="120"/>
      <c r="BO270" s="120"/>
      <c r="BP270" s="120"/>
      <c r="BQ270" s="120"/>
      <c r="BR270" s="120"/>
    </row>
    <row r="271" spans="2:81" ht="19.5" customHeight="1" x14ac:dyDescent="0.25"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AL271" s="120"/>
      <c r="AM271" s="120"/>
      <c r="AN271" s="120"/>
      <c r="AO271" s="120"/>
      <c r="AP271" s="120"/>
      <c r="AQ271" s="120"/>
      <c r="AR271" s="120"/>
      <c r="AS271" s="120"/>
      <c r="AT271" s="120"/>
      <c r="AU271" s="133"/>
      <c r="AV271" s="133"/>
      <c r="AW271" s="120"/>
      <c r="AX271" s="120"/>
      <c r="AY271" s="120"/>
      <c r="AZ271" s="120"/>
      <c r="BA271" s="120"/>
      <c r="BB271" s="120"/>
      <c r="BC271" s="120"/>
      <c r="BD271" s="120"/>
      <c r="BE271" s="120"/>
      <c r="BF271" s="120"/>
      <c r="BG271" s="120"/>
      <c r="BH271" s="120"/>
      <c r="BI271" s="120"/>
      <c r="BJ271" s="120"/>
      <c r="BK271" s="433"/>
      <c r="BL271" s="433"/>
      <c r="BM271" s="120"/>
      <c r="BN271" s="120"/>
      <c r="BO271" s="120"/>
      <c r="BP271" s="120"/>
      <c r="BQ271" s="120"/>
      <c r="BR271" s="120"/>
    </row>
    <row r="272" spans="2:81" ht="19.5" customHeight="1" x14ac:dyDescent="0.25"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AU272" s="11"/>
      <c r="AV272" s="11"/>
      <c r="AW272" s="3"/>
      <c r="BK272" s="83"/>
      <c r="BL272" s="83"/>
    </row>
    <row r="273" spans="5:64" ht="19.5" customHeight="1" x14ac:dyDescent="0.25">
      <c r="AU273" s="11"/>
      <c r="AV273" s="11"/>
      <c r="AW273" s="3"/>
      <c r="BK273" s="83"/>
      <c r="BL273" s="83"/>
    </row>
    <row r="274" spans="5:64" ht="19.5" customHeight="1" x14ac:dyDescent="0.25">
      <c r="AU274" s="11"/>
      <c r="AV274" s="11"/>
      <c r="AW274" s="3"/>
      <c r="BK274" s="83"/>
      <c r="BL274" s="83"/>
    </row>
    <row r="275" spans="5:64" ht="19.5" customHeight="1" x14ac:dyDescent="0.25">
      <c r="AU275" s="11"/>
      <c r="AV275" s="11"/>
      <c r="AW275" s="3"/>
      <c r="BK275" s="83"/>
      <c r="BL275" s="83"/>
    </row>
    <row r="276" spans="5:64" ht="19.5" customHeight="1" x14ac:dyDescent="0.25">
      <c r="AU276" s="11"/>
      <c r="AV276" s="11"/>
      <c r="AW276" s="3"/>
      <c r="BK276" s="83"/>
      <c r="BL276" s="83"/>
    </row>
    <row r="286" spans="5:64" ht="19.5" customHeight="1" x14ac:dyDescent="0.35">
      <c r="E286" s="616" t="s">
        <v>476</v>
      </c>
      <c r="F286" s="617"/>
      <c r="G286" s="617"/>
      <c r="H286" s="617"/>
      <c r="I286" s="617"/>
      <c r="J286" s="617"/>
      <c r="K286" s="617"/>
    </row>
    <row r="287" spans="5:64" ht="19.5" customHeight="1" x14ac:dyDescent="0.35">
      <c r="E287" s="616"/>
      <c r="F287" s="618" t="s">
        <v>477</v>
      </c>
      <c r="G287" s="617"/>
      <c r="H287" s="617"/>
      <c r="I287" s="617"/>
      <c r="J287" s="617"/>
      <c r="K287" s="617"/>
    </row>
    <row r="288" spans="5:64" ht="19.5" customHeight="1" x14ac:dyDescent="0.35">
      <c r="E288" s="616" t="s">
        <v>471</v>
      </c>
      <c r="F288" s="617"/>
      <c r="G288" s="617"/>
      <c r="H288" s="617"/>
      <c r="I288" s="617"/>
      <c r="J288" s="617"/>
      <c r="K288" s="617"/>
    </row>
    <row r="289" spans="5:11" ht="19.5" customHeight="1" x14ac:dyDescent="0.35">
      <c r="E289" s="616" t="s">
        <v>472</v>
      </c>
      <c r="F289" s="617"/>
      <c r="G289" s="617"/>
      <c r="H289" s="617"/>
      <c r="I289" s="617"/>
      <c r="J289" s="617"/>
      <c r="K289" s="617"/>
    </row>
    <row r="290" spans="5:11" ht="19.5" customHeight="1" x14ac:dyDescent="0.35">
      <c r="E290" s="616" t="s">
        <v>473</v>
      </c>
      <c r="F290" s="617"/>
      <c r="G290" s="617"/>
      <c r="H290" s="617"/>
      <c r="I290" s="617"/>
      <c r="J290" s="617"/>
      <c r="K290" s="617"/>
    </row>
    <row r="291" spans="5:11" ht="19.5" customHeight="1" x14ac:dyDescent="0.35">
      <c r="E291" s="616" t="s">
        <v>474</v>
      </c>
      <c r="F291" s="617"/>
      <c r="G291" s="617"/>
      <c r="H291" s="617"/>
      <c r="I291" s="617"/>
      <c r="J291" s="617"/>
      <c r="K291" s="617"/>
    </row>
    <row r="292" spans="5:11" ht="19.5" customHeight="1" x14ac:dyDescent="0.35">
      <c r="E292" s="616" t="s">
        <v>475</v>
      </c>
      <c r="F292" s="617"/>
      <c r="G292" s="617"/>
      <c r="H292" s="617"/>
      <c r="I292" s="617"/>
      <c r="J292" s="617"/>
      <c r="K292" s="617"/>
    </row>
    <row r="297" spans="5:11" ht="19.5" customHeight="1" x14ac:dyDescent="0.25">
      <c r="E297" s="120" t="s">
        <v>478</v>
      </c>
    </row>
    <row r="298" spans="5:11" ht="19.5" customHeight="1" x14ac:dyDescent="0.25">
      <c r="E298" s="120" t="s">
        <v>479</v>
      </c>
    </row>
    <row r="299" spans="5:11" ht="19.5" customHeight="1" x14ac:dyDescent="0.25">
      <c r="E299" s="120" t="s">
        <v>480</v>
      </c>
    </row>
    <row r="300" spans="5:11" ht="19.5" customHeight="1" x14ac:dyDescent="0.25">
      <c r="E300" s="120" t="s">
        <v>481</v>
      </c>
    </row>
    <row r="301" spans="5:11" ht="19.5" customHeight="1" x14ac:dyDescent="0.25">
      <c r="E301" s="120" t="s">
        <v>482</v>
      </c>
    </row>
    <row r="302" spans="5:11" ht="19.5" customHeight="1" x14ac:dyDescent="0.25">
      <c r="E302" s="120"/>
    </row>
    <row r="303" spans="5:11" ht="19.5" customHeight="1" x14ac:dyDescent="0.25">
      <c r="E303" s="120" t="s">
        <v>483</v>
      </c>
    </row>
    <row r="304" spans="5:11" ht="19.5" customHeight="1" x14ac:dyDescent="0.25">
      <c r="E304" s="120" t="s">
        <v>484</v>
      </c>
    </row>
    <row r="305" spans="5:5" ht="19.5" customHeight="1" x14ac:dyDescent="0.25">
      <c r="E305" s="120" t="s">
        <v>485</v>
      </c>
    </row>
    <row r="306" spans="5:5" ht="19.5" customHeight="1" x14ac:dyDescent="0.25">
      <c r="E306" s="120" t="s">
        <v>486</v>
      </c>
    </row>
    <row r="307" spans="5:5" ht="19.5" customHeight="1" x14ac:dyDescent="0.25">
      <c r="E307" s="120" t="s">
        <v>487</v>
      </c>
    </row>
    <row r="308" spans="5:5" ht="19.5" customHeight="1" x14ac:dyDescent="0.25">
      <c r="E308" s="120" t="s">
        <v>488</v>
      </c>
    </row>
    <row r="309" spans="5:5" ht="19.5" customHeight="1" x14ac:dyDescent="0.25">
      <c r="E309" s="120" t="s">
        <v>489</v>
      </c>
    </row>
    <row r="310" spans="5:5" ht="19.5" customHeight="1" x14ac:dyDescent="0.25">
      <c r="E310" s="120"/>
    </row>
    <row r="311" spans="5:5" ht="19.5" customHeight="1" x14ac:dyDescent="0.25">
      <c r="E311" s="120" t="s">
        <v>490</v>
      </c>
    </row>
    <row r="312" spans="5:5" ht="19.5" customHeight="1" x14ac:dyDescent="0.25">
      <c r="E312" s="120"/>
    </row>
  </sheetData>
  <customSheetViews>
    <customSheetView guid="{B6558FF4-FCE2-439F-A0BA-244F8A5CBC88}" scale="130" showPageBreaks="1" showGridLines="0" printArea="1" view="pageLayout" showRuler="0" topLeftCell="C81">
      <pane ySplit="7" topLeftCell="A140" activePane="bottomLeft"/>
      <selection pane="bottomLeft" activeCell="AM141" sqref="AM141:AN141"/>
      <pageMargins left="0.39370078740157483" right="0.19685039370078741" top="0.19685039370078741" bottom="0.19685039370078741" header="0" footer="0"/>
      <printOptions horizontalCentered="1"/>
      <pageSetup paperSize="8" orientation="portrait" verticalDpi="200" r:id="rId1"/>
    </customSheetView>
  </customSheetViews>
  <mergeCells count="1536">
    <mergeCell ref="BP103:BP107"/>
    <mergeCell ref="BQ103:BR107"/>
    <mergeCell ref="BS103:BS107"/>
    <mergeCell ref="BT103:BT107"/>
    <mergeCell ref="BU103:BV107"/>
    <mergeCell ref="BW103:BW107"/>
    <mergeCell ref="BX103:BX107"/>
    <mergeCell ref="CK106:CL106"/>
    <mergeCell ref="CK107:CL107"/>
    <mergeCell ref="CM107:CN107"/>
    <mergeCell ref="CO107:CP107"/>
    <mergeCell ref="CQ107:CR107"/>
    <mergeCell ref="AS102:AV102"/>
    <mergeCell ref="BU102:BX102"/>
    <mergeCell ref="BQ102:BT102"/>
    <mergeCell ref="BM102:BP102"/>
    <mergeCell ref="BI102:BL102"/>
    <mergeCell ref="BE102:BH102"/>
    <mergeCell ref="BA102:BD102"/>
    <mergeCell ref="AW102:AZ102"/>
    <mergeCell ref="AS103:AT107"/>
    <mergeCell ref="AU103:AU107"/>
    <mergeCell ref="AV103:AV107"/>
    <mergeCell ref="AW103:AX107"/>
    <mergeCell ref="AY103:AY107"/>
    <mergeCell ref="AZ103:AZ107"/>
    <mergeCell ref="BA103:BB107"/>
    <mergeCell ref="BC103:BC107"/>
    <mergeCell ref="BD103:BD107"/>
    <mergeCell ref="BE103:BF107"/>
    <mergeCell ref="BG103:BG107"/>
    <mergeCell ref="BH103:BH107"/>
    <mergeCell ref="BI103:BJ107"/>
    <mergeCell ref="BK103:BK107"/>
    <mergeCell ref="BL103:BL107"/>
    <mergeCell ref="BM103:BN107"/>
    <mergeCell ref="BO103:BO107"/>
    <mergeCell ref="F161:BW161"/>
    <mergeCell ref="AK33:AR33"/>
    <mergeCell ref="CK39:CL39"/>
    <mergeCell ref="BI33:BP33"/>
    <mergeCell ref="AS33:AZ33"/>
    <mergeCell ref="BA33:BH33"/>
    <mergeCell ref="S15:W15"/>
    <mergeCell ref="A32:B40"/>
    <mergeCell ref="C32:AB40"/>
    <mergeCell ref="A99:B107"/>
    <mergeCell ref="C99:AB107"/>
    <mergeCell ref="BY99:BZ107"/>
    <mergeCell ref="CA99:CC107"/>
    <mergeCell ref="AC100:AD107"/>
    <mergeCell ref="AE100:AF107"/>
    <mergeCell ref="AG100:AH107"/>
    <mergeCell ref="AI100:AJ107"/>
    <mergeCell ref="AK100:AR100"/>
    <mergeCell ref="AS100:AZ100"/>
    <mergeCell ref="BA100:BH100"/>
    <mergeCell ref="BI100:BP100"/>
    <mergeCell ref="BQ100:BX100"/>
    <mergeCell ref="AK101:AL107"/>
    <mergeCell ref="AM101:AN107"/>
    <mergeCell ref="AO101:AP107"/>
    <mergeCell ref="AQ101:AR107"/>
    <mergeCell ref="AS101:AV101"/>
    <mergeCell ref="AW101:AZ101"/>
    <mergeCell ref="BA101:BD101"/>
    <mergeCell ref="BU136:BV136"/>
    <mergeCell ref="O149:P149"/>
    <mergeCell ref="AM150:AN150"/>
    <mergeCell ref="AM149:AN149"/>
    <mergeCell ref="AO150:AP150"/>
    <mergeCell ref="AO149:AP149"/>
    <mergeCell ref="AO148:AP148"/>
    <mergeCell ref="AM148:AN148"/>
    <mergeCell ref="S149:T149"/>
    <mergeCell ref="Q149:R149"/>
    <mergeCell ref="AQ150:AR150"/>
    <mergeCell ref="AQ149:AR149"/>
    <mergeCell ref="AQ148:AR148"/>
    <mergeCell ref="AU149:AV150"/>
    <mergeCell ref="BA149:BC150"/>
    <mergeCell ref="BH149:BJ150"/>
    <mergeCell ref="BU139:BV139"/>
    <mergeCell ref="BQ140:BR140"/>
    <mergeCell ref="BU140:BV140"/>
    <mergeCell ref="AW137:AX137"/>
    <mergeCell ref="BA137:BB137"/>
    <mergeCell ref="BE137:BF137"/>
    <mergeCell ref="BI137:BJ137"/>
    <mergeCell ref="BM137:BN137"/>
    <mergeCell ref="BQ137:BR137"/>
    <mergeCell ref="BU137:BV137"/>
    <mergeCell ref="BI140:BJ140"/>
    <mergeCell ref="AW139:AX139"/>
    <mergeCell ref="BA139:BB139"/>
    <mergeCell ref="BE139:BF139"/>
    <mergeCell ref="BI139:BJ139"/>
    <mergeCell ref="BM139:BN139"/>
    <mergeCell ref="BQ139:BR139"/>
    <mergeCell ref="BQ141:BR141"/>
    <mergeCell ref="BU141:BV141"/>
    <mergeCell ref="A46:B46"/>
    <mergeCell ref="AK46:AL46"/>
    <mergeCell ref="AQ46:AR46"/>
    <mergeCell ref="AI46:AJ46"/>
    <mergeCell ref="AG46:AH46"/>
    <mergeCell ref="BU46:BV46"/>
    <mergeCell ref="BY46:BZ46"/>
    <mergeCell ref="BU69:BV69"/>
    <mergeCell ref="AG114:AH114"/>
    <mergeCell ref="AI114:AJ114"/>
    <mergeCell ref="AK114:AL114"/>
    <mergeCell ref="AM114:AN114"/>
    <mergeCell ref="AO114:AP114"/>
    <mergeCell ref="AQ114:AR114"/>
    <mergeCell ref="AS114:AT114"/>
    <mergeCell ref="AW114:AX114"/>
    <mergeCell ref="BA114:BB114"/>
    <mergeCell ref="BE114:BF114"/>
    <mergeCell ref="BQ114:BR114"/>
    <mergeCell ref="BM114:BN114"/>
    <mergeCell ref="BU114:BV114"/>
    <mergeCell ref="BY114:BZ114"/>
    <mergeCell ref="AK57:AL57"/>
    <mergeCell ref="AM57:AN57"/>
    <mergeCell ref="AO57:AP57"/>
    <mergeCell ref="AQ57:AR57"/>
    <mergeCell ref="BQ76:BR76"/>
    <mergeCell ref="BI73:BJ73"/>
    <mergeCell ref="BM73:BN73"/>
    <mergeCell ref="BQ73:BR73"/>
    <mergeCell ref="BE72:BF72"/>
    <mergeCell ref="BI72:BJ72"/>
    <mergeCell ref="BQ130:BR130"/>
    <mergeCell ref="BA131:BB131"/>
    <mergeCell ref="BI131:BJ131"/>
    <mergeCell ref="BM131:BN131"/>
    <mergeCell ref="BQ131:BR131"/>
    <mergeCell ref="AW133:AX133"/>
    <mergeCell ref="BA133:BB133"/>
    <mergeCell ref="BE133:BF133"/>
    <mergeCell ref="AW134:AX134"/>
    <mergeCell ref="BA134:BB134"/>
    <mergeCell ref="BE134:BF134"/>
    <mergeCell ref="BI134:BJ134"/>
    <mergeCell ref="AW130:AX130"/>
    <mergeCell ref="BA130:BB130"/>
    <mergeCell ref="BI80:BJ80"/>
    <mergeCell ref="AW83:AX83"/>
    <mergeCell ref="BE83:BF83"/>
    <mergeCell ref="BI84:BJ84"/>
    <mergeCell ref="BI86:BJ86"/>
    <mergeCell ref="BM87:BN87"/>
    <mergeCell ref="AW90:AX90"/>
    <mergeCell ref="BM91:BN91"/>
    <mergeCell ref="BI108:BJ108"/>
    <mergeCell ref="BM109:BN109"/>
    <mergeCell ref="BI112:BJ112"/>
    <mergeCell ref="BM112:BN112"/>
    <mergeCell ref="BI114:BJ114"/>
    <mergeCell ref="BE136:BF136"/>
    <mergeCell ref="BI136:BJ136"/>
    <mergeCell ref="BM136:BN136"/>
    <mergeCell ref="BQ136:BR136"/>
    <mergeCell ref="BU131:BV131"/>
    <mergeCell ref="BE131:BF131"/>
    <mergeCell ref="AW136:AX136"/>
    <mergeCell ref="BA136:BB136"/>
    <mergeCell ref="BU115:BV115"/>
    <mergeCell ref="BU117:BV117"/>
    <mergeCell ref="BQ118:BR118"/>
    <mergeCell ref="BQ121:BR121"/>
    <mergeCell ref="BQ123:BR123"/>
    <mergeCell ref="BU124:BV124"/>
    <mergeCell ref="BI126:BJ126"/>
    <mergeCell ref="AW127:AX127"/>
    <mergeCell ref="BQ127:BR127"/>
    <mergeCell ref="BM134:BN134"/>
    <mergeCell ref="BQ134:BR134"/>
    <mergeCell ref="AW115:AX115"/>
    <mergeCell ref="BA115:BB115"/>
    <mergeCell ref="BE115:BF115"/>
    <mergeCell ref="BI115:BJ115"/>
    <mergeCell ref="BI121:BJ121"/>
    <mergeCell ref="BA120:BB120"/>
    <mergeCell ref="BE120:BF120"/>
    <mergeCell ref="BI120:BJ120"/>
    <mergeCell ref="BQ120:BR120"/>
    <mergeCell ref="BU120:BV120"/>
    <mergeCell ref="BU133:BV133"/>
    <mergeCell ref="BM92:BN92"/>
    <mergeCell ref="BI85:BJ85"/>
    <mergeCell ref="AC63:AD63"/>
    <mergeCell ref="AE71:AF71"/>
    <mergeCell ref="AE63:AF63"/>
    <mergeCell ref="A68:B68"/>
    <mergeCell ref="AC68:AD68"/>
    <mergeCell ref="AS54:AT54"/>
    <mergeCell ref="AW54:AX54"/>
    <mergeCell ref="BA54:BB54"/>
    <mergeCell ref="BE54:BF54"/>
    <mergeCell ref="BI54:BJ54"/>
    <mergeCell ref="BA76:BB76"/>
    <mergeCell ref="BE76:BF76"/>
    <mergeCell ref="BI76:BJ76"/>
    <mergeCell ref="BM76:BN76"/>
    <mergeCell ref="AO74:AP74"/>
    <mergeCell ref="AO75:AP75"/>
    <mergeCell ref="AK60:AL60"/>
    <mergeCell ref="AM60:AN60"/>
    <mergeCell ref="AO60:AP60"/>
    <mergeCell ref="AQ60:AR60"/>
    <mergeCell ref="AK62:AL62"/>
    <mergeCell ref="AM62:AN62"/>
    <mergeCell ref="AO62:AP62"/>
    <mergeCell ref="AQ62:AR62"/>
    <mergeCell ref="AG63:AH63"/>
    <mergeCell ref="BA62:BB62"/>
    <mergeCell ref="BE62:BF62"/>
    <mergeCell ref="BI62:BJ62"/>
    <mergeCell ref="AQ71:AR71"/>
    <mergeCell ref="AQ72:AR72"/>
    <mergeCell ref="BQ62:BR62"/>
    <mergeCell ref="AS70:AT70"/>
    <mergeCell ref="AS73:AT73"/>
    <mergeCell ref="AO68:AP68"/>
    <mergeCell ref="BM62:BN62"/>
    <mergeCell ref="AW56:AX56"/>
    <mergeCell ref="BA56:BB56"/>
    <mergeCell ref="BM56:BN56"/>
    <mergeCell ref="AK77:AL77"/>
    <mergeCell ref="AM63:AN63"/>
    <mergeCell ref="AK63:AL63"/>
    <mergeCell ref="AI77:AJ77"/>
    <mergeCell ref="AO65:AP65"/>
    <mergeCell ref="A62:B62"/>
    <mergeCell ref="A63:B63"/>
    <mergeCell ref="A65:B65"/>
    <mergeCell ref="AQ69:AR69"/>
    <mergeCell ref="AW69:AX69"/>
    <mergeCell ref="BA69:BB69"/>
    <mergeCell ref="BE69:BF69"/>
    <mergeCell ref="BI69:BJ69"/>
    <mergeCell ref="BM69:BN69"/>
    <mergeCell ref="A69:B69"/>
    <mergeCell ref="AC69:AD69"/>
    <mergeCell ref="A67:B67"/>
    <mergeCell ref="AK76:AL76"/>
    <mergeCell ref="AM76:AN76"/>
    <mergeCell ref="AO76:AP76"/>
    <mergeCell ref="AQ76:AR76"/>
    <mergeCell ref="AM70:AN70"/>
    <mergeCell ref="AO70:AP70"/>
    <mergeCell ref="AQ70:AR70"/>
    <mergeCell ref="AI73:AJ73"/>
    <mergeCell ref="AK73:AL73"/>
    <mergeCell ref="AM73:AN73"/>
    <mergeCell ref="AO73:AP73"/>
    <mergeCell ref="AQ73:AR73"/>
    <mergeCell ref="AG62:AH62"/>
    <mergeCell ref="AI62:AJ62"/>
    <mergeCell ref="AQ48:AR48"/>
    <mergeCell ref="AQ49:AR49"/>
    <mergeCell ref="AQ50:AR50"/>
    <mergeCell ref="AQ51:AR51"/>
    <mergeCell ref="AQ52:AR52"/>
    <mergeCell ref="AQ53:AR53"/>
    <mergeCell ref="AQ55:AR55"/>
    <mergeCell ref="AQ59:AR59"/>
    <mergeCell ref="AQ63:AR63"/>
    <mergeCell ref="AQ64:AR64"/>
    <mergeCell ref="AQ65:AR65"/>
    <mergeCell ref="AQ66:AR66"/>
    <mergeCell ref="AQ67:AR67"/>
    <mergeCell ref="AQ68:AR68"/>
    <mergeCell ref="AG52:AH52"/>
    <mergeCell ref="AO71:AP71"/>
    <mergeCell ref="AI71:AJ71"/>
    <mergeCell ref="AM65:AN65"/>
    <mergeCell ref="AI57:AJ57"/>
    <mergeCell ref="AK48:AL48"/>
    <mergeCell ref="AM64:AN64"/>
    <mergeCell ref="AK56:AL56"/>
    <mergeCell ref="AQ74:AR74"/>
    <mergeCell ref="AQ75:AR75"/>
    <mergeCell ref="AQ77:AR77"/>
    <mergeCell ref="AQ56:AR56"/>
    <mergeCell ref="BM128:BN128"/>
    <mergeCell ref="BQ128:BR128"/>
    <mergeCell ref="BU128:BV128"/>
    <mergeCell ref="AW129:AX129"/>
    <mergeCell ref="BA129:BB129"/>
    <mergeCell ref="BE129:BF129"/>
    <mergeCell ref="BI129:BJ129"/>
    <mergeCell ref="BM129:BN129"/>
    <mergeCell ref="BQ129:BR129"/>
    <mergeCell ref="BA128:BB128"/>
    <mergeCell ref="AS129:AT129"/>
    <mergeCell ref="BU129:BV129"/>
    <mergeCell ref="BU130:BV130"/>
    <mergeCell ref="AS130:AT130"/>
    <mergeCell ref="BE130:BF130"/>
    <mergeCell ref="BI130:BJ130"/>
    <mergeCell ref="BM130:BN130"/>
    <mergeCell ref="BQ122:BR122"/>
    <mergeCell ref="BU122:BV122"/>
    <mergeCell ref="AS123:AT123"/>
    <mergeCell ref="AW123:AX123"/>
    <mergeCell ref="BA123:BB123"/>
    <mergeCell ref="BE123:BF123"/>
    <mergeCell ref="BI123:BJ123"/>
    <mergeCell ref="BM123:BN123"/>
    <mergeCell ref="BU123:BV123"/>
    <mergeCell ref="AS120:AT120"/>
    <mergeCell ref="AW120:AX120"/>
    <mergeCell ref="AS131:AT131"/>
    <mergeCell ref="AW131:AX131"/>
    <mergeCell ref="BQ126:BR126"/>
    <mergeCell ref="BU126:BV126"/>
    <mergeCell ref="AS127:AT127"/>
    <mergeCell ref="BA127:BB127"/>
    <mergeCell ref="BE127:BF127"/>
    <mergeCell ref="BI127:BJ127"/>
    <mergeCell ref="BM127:BN127"/>
    <mergeCell ref="BU127:BV127"/>
    <mergeCell ref="AS124:AT124"/>
    <mergeCell ref="AW124:AX124"/>
    <mergeCell ref="BA124:BB124"/>
    <mergeCell ref="BE124:BF124"/>
    <mergeCell ref="AS125:AT125"/>
    <mergeCell ref="AW125:AX125"/>
    <mergeCell ref="BE125:BF125"/>
    <mergeCell ref="BI125:BJ125"/>
    <mergeCell ref="BM125:BN125"/>
    <mergeCell ref="BA125:BB125"/>
    <mergeCell ref="BI124:BJ124"/>
    <mergeCell ref="BM124:BN124"/>
    <mergeCell ref="AS126:AT126"/>
    <mergeCell ref="AW126:AX126"/>
    <mergeCell ref="BA126:BB126"/>
    <mergeCell ref="BE126:BF126"/>
    <mergeCell ref="BM126:BN126"/>
    <mergeCell ref="BQ125:BR125"/>
    <mergeCell ref="AS128:AT128"/>
    <mergeCell ref="AW128:AX128"/>
    <mergeCell ref="BE128:BF128"/>
    <mergeCell ref="BI128:BJ128"/>
    <mergeCell ref="AS121:AT121"/>
    <mergeCell ref="AW121:AX121"/>
    <mergeCell ref="BA121:BB121"/>
    <mergeCell ref="BE121:BF121"/>
    <mergeCell ref="BU121:BV121"/>
    <mergeCell ref="BM120:BN120"/>
    <mergeCell ref="BA122:BB122"/>
    <mergeCell ref="BE122:BF122"/>
    <mergeCell ref="BI122:BJ122"/>
    <mergeCell ref="BM122:BN122"/>
    <mergeCell ref="AS122:AT122"/>
    <mergeCell ref="AW122:AX122"/>
    <mergeCell ref="BM121:BN121"/>
    <mergeCell ref="BA118:BB118"/>
    <mergeCell ref="BE118:BF118"/>
    <mergeCell ref="BI118:BJ118"/>
    <mergeCell ref="BM118:BN118"/>
    <mergeCell ref="BU118:BV118"/>
    <mergeCell ref="AS119:AT119"/>
    <mergeCell ref="AW119:AX119"/>
    <mergeCell ref="BA119:BB119"/>
    <mergeCell ref="BE119:BF119"/>
    <mergeCell ref="BI119:BJ119"/>
    <mergeCell ref="BM119:BN119"/>
    <mergeCell ref="BQ119:BR119"/>
    <mergeCell ref="BU119:BV119"/>
    <mergeCell ref="AS116:AT116"/>
    <mergeCell ref="AW116:AX116"/>
    <mergeCell ref="BA116:BB116"/>
    <mergeCell ref="BE116:BF116"/>
    <mergeCell ref="BI116:BJ116"/>
    <mergeCell ref="BU116:BV116"/>
    <mergeCell ref="AS117:AT117"/>
    <mergeCell ref="AW117:AX117"/>
    <mergeCell ref="BA117:BB117"/>
    <mergeCell ref="BE117:BF117"/>
    <mergeCell ref="BI117:BJ117"/>
    <mergeCell ref="BM117:BN117"/>
    <mergeCell ref="BQ117:BR117"/>
    <mergeCell ref="BQ116:BR116"/>
    <mergeCell ref="BM116:BN116"/>
    <mergeCell ref="AS118:AT118"/>
    <mergeCell ref="AW118:AX118"/>
    <mergeCell ref="BU111:BV111"/>
    <mergeCell ref="AS112:AT112"/>
    <mergeCell ref="AW112:AX112"/>
    <mergeCell ref="BA112:BB112"/>
    <mergeCell ref="BE112:BF112"/>
    <mergeCell ref="BQ112:BR112"/>
    <mergeCell ref="BU112:BV112"/>
    <mergeCell ref="AS113:AT113"/>
    <mergeCell ref="AW113:AX113"/>
    <mergeCell ref="BA113:BB113"/>
    <mergeCell ref="BE113:BF113"/>
    <mergeCell ref="BI113:BJ113"/>
    <mergeCell ref="BU113:BV113"/>
    <mergeCell ref="BA110:BB110"/>
    <mergeCell ref="BE110:BF110"/>
    <mergeCell ref="BI110:BJ110"/>
    <mergeCell ref="BM110:BN110"/>
    <mergeCell ref="BQ110:BR110"/>
    <mergeCell ref="AS111:AT111"/>
    <mergeCell ref="AW111:AX111"/>
    <mergeCell ref="BA111:BB111"/>
    <mergeCell ref="BE111:BF111"/>
    <mergeCell ref="BI111:BJ111"/>
    <mergeCell ref="BM111:BN111"/>
    <mergeCell ref="BQ111:BR111"/>
    <mergeCell ref="AS110:AT110"/>
    <mergeCell ref="AW110:AX110"/>
    <mergeCell ref="BU110:BV110"/>
    <mergeCell ref="BQ113:BR113"/>
    <mergeCell ref="BM113:BN113"/>
    <mergeCell ref="BA108:BB108"/>
    <mergeCell ref="BE108:BF108"/>
    <mergeCell ref="BM108:BN108"/>
    <mergeCell ref="BQ108:BR108"/>
    <mergeCell ref="BU108:BV108"/>
    <mergeCell ref="AS109:AT109"/>
    <mergeCell ref="AW109:AX109"/>
    <mergeCell ref="BA109:BB109"/>
    <mergeCell ref="BE109:BF109"/>
    <mergeCell ref="BI109:BJ109"/>
    <mergeCell ref="BU109:BV109"/>
    <mergeCell ref="BA91:BB91"/>
    <mergeCell ref="BE91:BF91"/>
    <mergeCell ref="BI91:BJ91"/>
    <mergeCell ref="BU91:BV91"/>
    <mergeCell ref="AS92:AT92"/>
    <mergeCell ref="AW92:AX92"/>
    <mergeCell ref="BA92:BB92"/>
    <mergeCell ref="BE92:BF92"/>
    <mergeCell ref="BI92:BJ92"/>
    <mergeCell ref="BQ92:BR92"/>
    <mergeCell ref="BU92:BV92"/>
    <mergeCell ref="AS91:AT91"/>
    <mergeCell ref="AS108:AT108"/>
    <mergeCell ref="AW108:AX108"/>
    <mergeCell ref="BQ91:BR91"/>
    <mergeCell ref="BQ109:BR109"/>
    <mergeCell ref="BE101:BH101"/>
    <mergeCell ref="BI101:BL101"/>
    <mergeCell ref="BM101:BP101"/>
    <mergeCell ref="BQ101:BT101"/>
    <mergeCell ref="BU101:BX101"/>
    <mergeCell ref="BE90:BF90"/>
    <mergeCell ref="BI90:BJ90"/>
    <mergeCell ref="BM90:BN90"/>
    <mergeCell ref="BQ90:BR90"/>
    <mergeCell ref="BU90:BV90"/>
    <mergeCell ref="BA87:BB87"/>
    <mergeCell ref="BE87:BF87"/>
    <mergeCell ref="BI87:BJ87"/>
    <mergeCell ref="BQ87:BR87"/>
    <mergeCell ref="BU87:BV87"/>
    <mergeCell ref="AS88:AT88"/>
    <mergeCell ref="AW88:AX88"/>
    <mergeCell ref="BA88:BB88"/>
    <mergeCell ref="BE88:BF88"/>
    <mergeCell ref="BI88:BJ88"/>
    <mergeCell ref="BQ88:BR88"/>
    <mergeCell ref="BU88:BV88"/>
    <mergeCell ref="BM88:BN88"/>
    <mergeCell ref="AW87:AX87"/>
    <mergeCell ref="AS89:AT89"/>
    <mergeCell ref="AW89:AX89"/>
    <mergeCell ref="BU62:BV62"/>
    <mergeCell ref="BE63:BF63"/>
    <mergeCell ref="BI63:BJ63"/>
    <mergeCell ref="BM63:BN63"/>
    <mergeCell ref="BQ63:BR63"/>
    <mergeCell ref="BU63:BV63"/>
    <mergeCell ref="BE66:BF66"/>
    <mergeCell ref="AW63:AX63"/>
    <mergeCell ref="BA63:BB63"/>
    <mergeCell ref="BA64:BB64"/>
    <mergeCell ref="AW72:AX72"/>
    <mergeCell ref="BA72:BB72"/>
    <mergeCell ref="BA59:BB59"/>
    <mergeCell ref="BM59:BN59"/>
    <mergeCell ref="BQ59:BR59"/>
    <mergeCell ref="BU59:BV59"/>
    <mergeCell ref="AW60:AX60"/>
    <mergeCell ref="BA60:BB60"/>
    <mergeCell ref="BE60:BF60"/>
    <mergeCell ref="BM60:BN60"/>
    <mergeCell ref="BQ60:BR60"/>
    <mergeCell ref="BU60:BV60"/>
    <mergeCell ref="BM72:BN72"/>
    <mergeCell ref="BA68:BB68"/>
    <mergeCell ref="BM68:BN68"/>
    <mergeCell ref="BQ68:BR68"/>
    <mergeCell ref="BU68:BV68"/>
    <mergeCell ref="AW64:AX64"/>
    <mergeCell ref="BE64:BF64"/>
    <mergeCell ref="BI64:BJ64"/>
    <mergeCell ref="BM64:BN64"/>
    <mergeCell ref="BQ69:BR69"/>
    <mergeCell ref="BQ57:BR57"/>
    <mergeCell ref="BU57:BV57"/>
    <mergeCell ref="BI55:BJ55"/>
    <mergeCell ref="BM55:BN55"/>
    <mergeCell ref="BQ55:BR55"/>
    <mergeCell ref="BU55:BV55"/>
    <mergeCell ref="BA52:BB52"/>
    <mergeCell ref="BE52:BF52"/>
    <mergeCell ref="BI52:BJ52"/>
    <mergeCell ref="BM52:BN52"/>
    <mergeCell ref="BQ52:BR52"/>
    <mergeCell ref="BU52:BV52"/>
    <mergeCell ref="AW53:AX53"/>
    <mergeCell ref="BE53:BF53"/>
    <mergeCell ref="BI53:BJ53"/>
    <mergeCell ref="BM53:BN53"/>
    <mergeCell ref="BQ53:BR53"/>
    <mergeCell ref="BU53:BV53"/>
    <mergeCell ref="BM54:BN54"/>
    <mergeCell ref="BQ54:BR54"/>
    <mergeCell ref="BU54:BV54"/>
    <mergeCell ref="BE55:BF55"/>
    <mergeCell ref="BI57:BJ57"/>
    <mergeCell ref="BM44:BN44"/>
    <mergeCell ref="BQ44:BR44"/>
    <mergeCell ref="BU44:BV44"/>
    <mergeCell ref="AW45:AX45"/>
    <mergeCell ref="BE45:BF45"/>
    <mergeCell ref="BI45:BJ45"/>
    <mergeCell ref="BM45:BN45"/>
    <mergeCell ref="BQ50:BR50"/>
    <mergeCell ref="BU50:BV50"/>
    <mergeCell ref="BA51:BB51"/>
    <mergeCell ref="BE51:BF51"/>
    <mergeCell ref="BI51:BJ51"/>
    <mergeCell ref="BM51:BN51"/>
    <mergeCell ref="BQ51:BR51"/>
    <mergeCell ref="BU51:BV51"/>
    <mergeCell ref="BM48:BN48"/>
    <mergeCell ref="BQ48:BR48"/>
    <mergeCell ref="BU48:BV48"/>
    <mergeCell ref="BA49:BB49"/>
    <mergeCell ref="BE49:BF49"/>
    <mergeCell ref="BI49:BJ49"/>
    <mergeCell ref="BM49:BN49"/>
    <mergeCell ref="BQ49:BR49"/>
    <mergeCell ref="BU49:BV49"/>
    <mergeCell ref="BE48:BF48"/>
    <mergeCell ref="BI48:BJ48"/>
    <mergeCell ref="BA50:BB50"/>
    <mergeCell ref="BE50:BF50"/>
    <mergeCell ref="BI50:BJ50"/>
    <mergeCell ref="BW24:BY24"/>
    <mergeCell ref="BW23:BY23"/>
    <mergeCell ref="BW22:BY22"/>
    <mergeCell ref="BW21:BY21"/>
    <mergeCell ref="BT25:BV25"/>
    <mergeCell ref="BT24:BV24"/>
    <mergeCell ref="BT23:BV23"/>
    <mergeCell ref="BT22:BV22"/>
    <mergeCell ref="BT21:BV21"/>
    <mergeCell ref="BQ25:BS25"/>
    <mergeCell ref="BQ24:BS24"/>
    <mergeCell ref="BQ23:BS23"/>
    <mergeCell ref="BQ22:BS22"/>
    <mergeCell ref="BQ21:BS21"/>
    <mergeCell ref="BK15:BM20"/>
    <mergeCell ref="BN15:BP20"/>
    <mergeCell ref="BQ15:BS20"/>
    <mergeCell ref="BT15:BV20"/>
    <mergeCell ref="BW15:BY20"/>
    <mergeCell ref="A15:E15"/>
    <mergeCell ref="A16:E16"/>
    <mergeCell ref="A17:E20"/>
    <mergeCell ref="A21:E21"/>
    <mergeCell ref="A24:E24"/>
    <mergeCell ref="A23:E23"/>
    <mergeCell ref="A22:E22"/>
    <mergeCell ref="BF15:BH20"/>
    <mergeCell ref="BF25:BH25"/>
    <mergeCell ref="BF23:BH23"/>
    <mergeCell ref="BF22:BH22"/>
    <mergeCell ref="BF21:BH21"/>
    <mergeCell ref="BF24:BH24"/>
    <mergeCell ref="AS146:AT146"/>
    <mergeCell ref="AW146:AX146"/>
    <mergeCell ref="BM146:BN146"/>
    <mergeCell ref="BI146:BJ146"/>
    <mergeCell ref="BE146:BF146"/>
    <mergeCell ref="BA146:BB146"/>
    <mergeCell ref="BM141:BN141"/>
    <mergeCell ref="AW35:AX35"/>
    <mergeCell ref="AS35:AT35"/>
    <mergeCell ref="BA35:BB35"/>
    <mergeCell ref="BE35:BF35"/>
    <mergeCell ref="AW43:AX43"/>
    <mergeCell ref="BA43:BB43"/>
    <mergeCell ref="AS144:AV144"/>
    <mergeCell ref="A135:B135"/>
    <mergeCell ref="A137:B137"/>
    <mergeCell ref="A140:B140"/>
    <mergeCell ref="A87:B87"/>
    <mergeCell ref="A121:B121"/>
    <mergeCell ref="BY134:BZ134"/>
    <mergeCell ref="BU78:BV78"/>
    <mergeCell ref="BY81:BZ81"/>
    <mergeCell ref="BY47:BZ47"/>
    <mergeCell ref="BU146:BX146"/>
    <mergeCell ref="BU142:BX142"/>
    <mergeCell ref="BQ143:BT143"/>
    <mergeCell ref="BA141:BB141"/>
    <mergeCell ref="BE141:BF141"/>
    <mergeCell ref="BI141:BJ141"/>
    <mergeCell ref="BI144:BL144"/>
    <mergeCell ref="BI143:BL143"/>
    <mergeCell ref="BI142:BL142"/>
    <mergeCell ref="BI145:BL145"/>
    <mergeCell ref="BM144:BP144"/>
    <mergeCell ref="BM145:BP145"/>
    <mergeCell ref="BM142:BP142"/>
    <mergeCell ref="BU144:BX144"/>
    <mergeCell ref="BQ144:BT144"/>
    <mergeCell ref="BM143:BP143"/>
    <mergeCell ref="BU145:BX145"/>
    <mergeCell ref="BE142:BH142"/>
    <mergeCell ref="BA142:BD142"/>
    <mergeCell ref="BE145:BH145"/>
    <mergeCell ref="BQ146:BT146"/>
    <mergeCell ref="BQ145:BT145"/>
    <mergeCell ref="BQ142:BT142"/>
    <mergeCell ref="BQ56:BR56"/>
    <mergeCell ref="BU56:BV56"/>
    <mergeCell ref="BA57:BB57"/>
    <mergeCell ref="BE57:BF57"/>
    <mergeCell ref="BM57:BN57"/>
    <mergeCell ref="AS145:AV145"/>
    <mergeCell ref="AS142:AV142"/>
    <mergeCell ref="AW144:AZ144"/>
    <mergeCell ref="AW143:AZ143"/>
    <mergeCell ref="AW145:AZ145"/>
    <mergeCell ref="AW142:AZ142"/>
    <mergeCell ref="BE144:BH144"/>
    <mergeCell ref="BA144:BD144"/>
    <mergeCell ref="BE143:BH143"/>
    <mergeCell ref="BA143:BD143"/>
    <mergeCell ref="BA145:BD145"/>
    <mergeCell ref="BE78:BF78"/>
    <mergeCell ref="AC128:AD128"/>
    <mergeCell ref="AC124:AD124"/>
    <mergeCell ref="AC81:AD81"/>
    <mergeCell ref="AE128:AF128"/>
    <mergeCell ref="AC127:AD127"/>
    <mergeCell ref="AS83:AT83"/>
    <mergeCell ref="AE134:AF134"/>
    <mergeCell ref="AO81:AP81"/>
    <mergeCell ref="AG122:AH122"/>
    <mergeCell ref="AS139:AT139"/>
    <mergeCell ref="AS137:AT137"/>
    <mergeCell ref="AO117:AP117"/>
    <mergeCell ref="AO115:AP115"/>
    <mergeCell ref="BA81:BB81"/>
    <mergeCell ref="BE81:BF81"/>
    <mergeCell ref="AW82:AX82"/>
    <mergeCell ref="BA82:BB82"/>
    <mergeCell ref="BE82:BF82"/>
    <mergeCell ref="AW80:AX80"/>
    <mergeCell ref="BA80:BB80"/>
    <mergeCell ref="BU35:BV35"/>
    <mergeCell ref="BM140:BN140"/>
    <mergeCell ref="AK92:AL92"/>
    <mergeCell ref="AE129:AF129"/>
    <mergeCell ref="AE125:AF125"/>
    <mergeCell ref="AI127:AJ127"/>
    <mergeCell ref="AC65:AD65"/>
    <mergeCell ref="AE91:AF91"/>
    <mergeCell ref="AQ141:AR141"/>
    <mergeCell ref="AS141:AT141"/>
    <mergeCell ref="AW141:AX141"/>
    <mergeCell ref="AO59:AP59"/>
    <mergeCell ref="BU36:BV40"/>
    <mergeCell ref="BH36:BH40"/>
    <mergeCell ref="AC50:AD50"/>
    <mergeCell ref="AI47:AJ47"/>
    <mergeCell ref="AC137:AD137"/>
    <mergeCell ref="AC87:AD87"/>
    <mergeCell ref="AC74:AD74"/>
    <mergeCell ref="BQ45:BR45"/>
    <mergeCell ref="BU45:BV45"/>
    <mergeCell ref="AS75:AT75"/>
    <mergeCell ref="AS76:AT76"/>
    <mergeCell ref="AS77:AT77"/>
    <mergeCell ref="AW74:AX74"/>
    <mergeCell ref="BU134:BV134"/>
    <mergeCell ref="BQ47:BR47"/>
    <mergeCell ref="BU47:BV47"/>
    <mergeCell ref="AS48:AT48"/>
    <mergeCell ref="AW48:AX48"/>
    <mergeCell ref="AS44:AT44"/>
    <mergeCell ref="AS45:AT45"/>
    <mergeCell ref="AM129:AN129"/>
    <mergeCell ref="AM127:AN127"/>
    <mergeCell ref="A130:B130"/>
    <mergeCell ref="A129:B129"/>
    <mergeCell ref="A128:B128"/>
    <mergeCell ref="A79:B79"/>
    <mergeCell ref="A82:B82"/>
    <mergeCell ref="A90:B90"/>
    <mergeCell ref="BA140:BB140"/>
    <mergeCell ref="BE140:BF140"/>
    <mergeCell ref="AG144:AH144"/>
    <mergeCell ref="AG143:AH143"/>
    <mergeCell ref="AE127:AF127"/>
    <mergeCell ref="AE78:AF78"/>
    <mergeCell ref="BU143:BX143"/>
    <mergeCell ref="AS143:AV143"/>
    <mergeCell ref="BI81:BJ81"/>
    <mergeCell ref="BM81:BN81"/>
    <mergeCell ref="BQ81:BR81"/>
    <mergeCell ref="BU81:BV81"/>
    <mergeCell ref="BI82:BJ82"/>
    <mergeCell ref="BM82:BN82"/>
    <mergeCell ref="BQ82:BR82"/>
    <mergeCell ref="BU82:BV82"/>
    <mergeCell ref="BE80:BF80"/>
    <mergeCell ref="BM80:BN80"/>
    <mergeCell ref="BQ80:BR80"/>
    <mergeCell ref="BU80:BV80"/>
    <mergeCell ref="BI78:BJ78"/>
    <mergeCell ref="BI89:BJ89"/>
    <mergeCell ref="BM89:BN89"/>
    <mergeCell ref="BQ89:BR89"/>
    <mergeCell ref="A126:B126"/>
    <mergeCell ref="A89:B89"/>
    <mergeCell ref="A138:B138"/>
    <mergeCell ref="AM140:AN140"/>
    <mergeCell ref="AO125:AP125"/>
    <mergeCell ref="AO85:AP85"/>
    <mergeCell ref="AO124:AP124"/>
    <mergeCell ref="AI113:AJ113"/>
    <mergeCell ref="A134:B134"/>
    <mergeCell ref="A139:B139"/>
    <mergeCell ref="AC139:AD139"/>
    <mergeCell ref="A119:B119"/>
    <mergeCell ref="AC121:AD121"/>
    <mergeCell ref="AC119:AD119"/>
    <mergeCell ref="AC129:AD129"/>
    <mergeCell ref="A125:B125"/>
    <mergeCell ref="A127:B127"/>
    <mergeCell ref="A122:B122"/>
    <mergeCell ref="A109:B109"/>
    <mergeCell ref="AC92:AD92"/>
    <mergeCell ref="AC110:AD110"/>
    <mergeCell ref="AC113:AD113"/>
    <mergeCell ref="AO127:AP127"/>
    <mergeCell ref="AG137:AH137"/>
    <mergeCell ref="AI137:AJ137"/>
    <mergeCell ref="AG127:AH127"/>
    <mergeCell ref="AM110:AN110"/>
    <mergeCell ref="AO133:AP133"/>
    <mergeCell ref="AM128:AN128"/>
    <mergeCell ref="AK126:AL126"/>
    <mergeCell ref="A131:B131"/>
    <mergeCell ref="AM131:AN131"/>
    <mergeCell ref="BI44:BJ44"/>
    <mergeCell ref="AW57:AX57"/>
    <mergeCell ref="AS133:AT133"/>
    <mergeCell ref="AS134:AT134"/>
    <mergeCell ref="AI79:AJ79"/>
    <mergeCell ref="AK79:AL79"/>
    <mergeCell ref="AC126:AD126"/>
    <mergeCell ref="AI134:AJ134"/>
    <mergeCell ref="AK134:AL134"/>
    <mergeCell ref="AG75:AH75"/>
    <mergeCell ref="AG115:AH115"/>
    <mergeCell ref="AG89:AH89"/>
    <mergeCell ref="BI68:BJ68"/>
    <mergeCell ref="AQ45:AR45"/>
    <mergeCell ref="AG81:AH81"/>
    <mergeCell ref="AK59:AL59"/>
    <mergeCell ref="AO129:AP129"/>
    <mergeCell ref="AI87:AJ87"/>
    <mergeCell ref="AG87:AH87"/>
    <mergeCell ref="AG129:AH129"/>
    <mergeCell ref="AO87:AP87"/>
    <mergeCell ref="AO121:AP121"/>
    <mergeCell ref="AK128:AL128"/>
    <mergeCell ref="AG126:AH126"/>
    <mergeCell ref="AG59:AH59"/>
    <mergeCell ref="AG128:AH128"/>
    <mergeCell ref="AG65:AH65"/>
    <mergeCell ref="AI55:AJ55"/>
    <mergeCell ref="BE65:BF65"/>
    <mergeCell ref="AS59:AT59"/>
    <mergeCell ref="AS60:AT60"/>
    <mergeCell ref="AS62:AT62"/>
    <mergeCell ref="BU64:BV64"/>
    <mergeCell ref="BM65:BN65"/>
    <mergeCell ref="AS65:AT65"/>
    <mergeCell ref="AS66:AT66"/>
    <mergeCell ref="AS67:AT67"/>
    <mergeCell ref="AS68:AT68"/>
    <mergeCell ref="BA48:BB48"/>
    <mergeCell ref="BB15:BE15"/>
    <mergeCell ref="AX15:BA15"/>
    <mergeCell ref="BI21:BJ21"/>
    <mergeCell ref="BA34:BD34"/>
    <mergeCell ref="BC36:BC40"/>
    <mergeCell ref="BG36:BG40"/>
    <mergeCell ref="BI35:BJ35"/>
    <mergeCell ref="BI15:BJ20"/>
    <mergeCell ref="BE41:BF41"/>
    <mergeCell ref="BI25:BJ25"/>
    <mergeCell ref="BI22:BJ22"/>
    <mergeCell ref="BI24:BJ24"/>
    <mergeCell ref="AW50:AX50"/>
    <mergeCell ref="AS51:AT51"/>
    <mergeCell ref="AW51:AX51"/>
    <mergeCell ref="AW67:AX67"/>
    <mergeCell ref="BI67:BJ67"/>
    <mergeCell ref="AW68:AX68"/>
    <mergeCell ref="BE67:BF67"/>
    <mergeCell ref="BI65:BJ65"/>
    <mergeCell ref="AS50:AT50"/>
    <mergeCell ref="AS53:AT53"/>
    <mergeCell ref="AS55:AT55"/>
    <mergeCell ref="BA44:BB44"/>
    <mergeCell ref="BE44:BF44"/>
    <mergeCell ref="AS63:AT63"/>
    <mergeCell ref="AS64:AT64"/>
    <mergeCell ref="BY71:BZ71"/>
    <mergeCell ref="BY75:BZ75"/>
    <mergeCell ref="BY74:BZ74"/>
    <mergeCell ref="BM50:BN50"/>
    <mergeCell ref="BK22:BM22"/>
    <mergeCell ref="BK21:BM21"/>
    <mergeCell ref="BN25:BP25"/>
    <mergeCell ref="BN24:BP24"/>
    <mergeCell ref="BN23:BP23"/>
    <mergeCell ref="BN22:BP22"/>
    <mergeCell ref="BN21:BP21"/>
    <mergeCell ref="BZ25:CC25"/>
    <mergeCell ref="BZ24:CC24"/>
    <mergeCell ref="BZ23:CC23"/>
    <mergeCell ref="BZ22:CC22"/>
    <mergeCell ref="BZ21:CC21"/>
    <mergeCell ref="BW25:BY25"/>
    <mergeCell ref="BQ66:BR66"/>
    <mergeCell ref="BU66:BV66"/>
    <mergeCell ref="BM67:BN67"/>
    <mergeCell ref="BQ67:BR67"/>
    <mergeCell ref="BU67:BV67"/>
    <mergeCell ref="BQ34:BT34"/>
    <mergeCell ref="BM35:BN35"/>
    <mergeCell ref="BQ35:BR35"/>
    <mergeCell ref="BY32:BZ40"/>
    <mergeCell ref="BK36:BK40"/>
    <mergeCell ref="BM34:BP34"/>
    <mergeCell ref="CA32:CC40"/>
    <mergeCell ref="BQ64:BR64"/>
    <mergeCell ref="BQ115:BR115"/>
    <mergeCell ref="AS81:AT81"/>
    <mergeCell ref="AS115:AT115"/>
    <mergeCell ref="AS52:AT52"/>
    <mergeCell ref="AW52:AX52"/>
    <mergeCell ref="A55:B55"/>
    <mergeCell ref="A56:B56"/>
    <mergeCell ref="AO56:AP56"/>
    <mergeCell ref="A45:B45"/>
    <mergeCell ref="AI48:AJ48"/>
    <mergeCell ref="A51:B51"/>
    <mergeCell ref="AO51:AP51"/>
    <mergeCell ref="A70:B70"/>
    <mergeCell ref="AW91:AX91"/>
    <mergeCell ref="AO84:AP84"/>
    <mergeCell ref="AC59:AD59"/>
    <mergeCell ref="A50:B50"/>
    <mergeCell ref="AE50:AF50"/>
    <mergeCell ref="AC51:AD51"/>
    <mergeCell ref="AG74:AH74"/>
    <mergeCell ref="A91:B91"/>
    <mergeCell ref="AW55:AX55"/>
    <mergeCell ref="AW59:AX59"/>
    <mergeCell ref="AW65:AX65"/>
    <mergeCell ref="AW66:AX66"/>
    <mergeCell ref="AW70:AX70"/>
    <mergeCell ref="AW62:AX62"/>
    <mergeCell ref="AW77:AX77"/>
    <mergeCell ref="AW81:AX81"/>
    <mergeCell ref="AQ47:AR47"/>
    <mergeCell ref="AC85:AD85"/>
    <mergeCell ref="AC88:AD88"/>
    <mergeCell ref="AQ80:AR80"/>
    <mergeCell ref="AO80:AP80"/>
    <mergeCell ref="AK80:AL80"/>
    <mergeCell ref="AK110:AL110"/>
    <mergeCell ref="AK113:AL113"/>
    <mergeCell ref="AS80:AT80"/>
    <mergeCell ref="AS82:AT82"/>
    <mergeCell ref="BA85:BB85"/>
    <mergeCell ref="BE85:BF85"/>
    <mergeCell ref="BM85:BN85"/>
    <mergeCell ref="BQ85:BR85"/>
    <mergeCell ref="BU85:BV85"/>
    <mergeCell ref="AS86:AT86"/>
    <mergeCell ref="AW86:AX86"/>
    <mergeCell ref="BA86:BB86"/>
    <mergeCell ref="BE86:BF86"/>
    <mergeCell ref="BM86:BN86"/>
    <mergeCell ref="BQ86:BR86"/>
    <mergeCell ref="BU86:BV86"/>
    <mergeCell ref="AK81:AL81"/>
    <mergeCell ref="BA83:BB83"/>
    <mergeCell ref="AQ81:AR81"/>
    <mergeCell ref="AO91:AP91"/>
    <mergeCell ref="BA89:BB89"/>
    <mergeCell ref="BE89:BF89"/>
    <mergeCell ref="AO109:AP109"/>
    <mergeCell ref="BU89:BV89"/>
    <mergeCell ref="AS85:AT85"/>
    <mergeCell ref="AW85:AX85"/>
    <mergeCell ref="AS87:AT87"/>
    <mergeCell ref="AS90:AT90"/>
    <mergeCell ref="BA90:BB90"/>
    <mergeCell ref="BU70:BV70"/>
    <mergeCell ref="BA71:BB71"/>
    <mergeCell ref="BE71:BF71"/>
    <mergeCell ref="BI71:BJ71"/>
    <mergeCell ref="AO69:AP69"/>
    <mergeCell ref="AS74:AT74"/>
    <mergeCell ref="BI83:BJ83"/>
    <mergeCell ref="BM83:BN83"/>
    <mergeCell ref="BQ83:BR83"/>
    <mergeCell ref="BU83:BV83"/>
    <mergeCell ref="AS84:AT84"/>
    <mergeCell ref="AW84:AX84"/>
    <mergeCell ref="BA84:BB84"/>
    <mergeCell ref="BE84:BF84"/>
    <mergeCell ref="BM84:BN84"/>
    <mergeCell ref="BQ84:BR84"/>
    <mergeCell ref="BU84:BV84"/>
    <mergeCell ref="AW73:AX73"/>
    <mergeCell ref="BA73:BB73"/>
    <mergeCell ref="BE73:BF73"/>
    <mergeCell ref="AS71:AT71"/>
    <mergeCell ref="AW71:AX71"/>
    <mergeCell ref="BU74:BV74"/>
    <mergeCell ref="AW75:AX75"/>
    <mergeCell ref="BA75:BB75"/>
    <mergeCell ref="BE75:BF75"/>
    <mergeCell ref="BI75:BJ75"/>
    <mergeCell ref="BQ75:BR75"/>
    <mergeCell ref="BU75:BV75"/>
    <mergeCell ref="AW76:AX76"/>
    <mergeCell ref="BQ74:BR74"/>
    <mergeCell ref="BA77:BB77"/>
    <mergeCell ref="CE145:CG145"/>
    <mergeCell ref="CE143:CG143"/>
    <mergeCell ref="CE144:CG144"/>
    <mergeCell ref="BY129:BZ129"/>
    <mergeCell ref="CI141:CJ141"/>
    <mergeCell ref="BY91:BZ91"/>
    <mergeCell ref="BY45:BZ45"/>
    <mergeCell ref="BY92:BZ92"/>
    <mergeCell ref="CO52:CP52"/>
    <mergeCell ref="CO67:CP67"/>
    <mergeCell ref="CK57:CL57"/>
    <mergeCell ref="CM60:CN60"/>
    <mergeCell ref="BY59:BZ59"/>
    <mergeCell ref="CK116:CL116"/>
    <mergeCell ref="CK118:CL118"/>
    <mergeCell ref="CK111:CL111"/>
    <mergeCell ref="CK63:CL63"/>
    <mergeCell ref="BY49:BZ49"/>
    <mergeCell ref="BY145:BZ145"/>
    <mergeCell ref="CA73:CC77"/>
    <mergeCell ref="CM114:CN114"/>
    <mergeCell ref="CD141:CG141"/>
    <mergeCell ref="BY48:BZ48"/>
    <mergeCell ref="BY109:BZ109"/>
    <mergeCell ref="BY77:BZ77"/>
    <mergeCell ref="BY115:BZ115"/>
    <mergeCell ref="BY55:BZ55"/>
    <mergeCell ref="BY124:BZ124"/>
    <mergeCell ref="BY137:BZ137"/>
    <mergeCell ref="BY80:BZ80"/>
    <mergeCell ref="CM89:CN89"/>
    <mergeCell ref="BY88:BZ88"/>
    <mergeCell ref="F15:J15"/>
    <mergeCell ref="AK49:AL49"/>
    <mergeCell ref="AK50:AL50"/>
    <mergeCell ref="BY141:BZ141"/>
    <mergeCell ref="K15:N15"/>
    <mergeCell ref="O15:R15"/>
    <mergeCell ref="AI84:AJ84"/>
    <mergeCell ref="AK84:AL84"/>
    <mergeCell ref="AK74:AL74"/>
    <mergeCell ref="AI74:AJ74"/>
    <mergeCell ref="AG51:AH51"/>
    <mergeCell ref="AI50:AJ50"/>
    <mergeCell ref="AI81:AJ81"/>
    <mergeCell ref="AO138:AP138"/>
    <mergeCell ref="AK52:AL52"/>
    <mergeCell ref="AK88:AL88"/>
    <mergeCell ref="AI115:AJ115"/>
    <mergeCell ref="AG91:AH91"/>
    <mergeCell ref="BY60:BZ60"/>
    <mergeCell ref="BY131:BZ131"/>
    <mergeCell ref="AI65:AJ65"/>
    <mergeCell ref="AO92:AP92"/>
    <mergeCell ref="AO67:AP67"/>
    <mergeCell ref="AO119:AP119"/>
    <mergeCell ref="AG134:AH134"/>
    <mergeCell ref="AK129:AL129"/>
    <mergeCell ref="AK69:AL69"/>
    <mergeCell ref="AK75:AL75"/>
    <mergeCell ref="AO135:AP135"/>
    <mergeCell ref="AM134:AN134"/>
    <mergeCell ref="AO89:AP89"/>
    <mergeCell ref="AM67:AN67"/>
    <mergeCell ref="AC53:AD53"/>
    <mergeCell ref="AI85:AJ85"/>
    <mergeCell ref="AE56:AF56"/>
    <mergeCell ref="AE92:AF92"/>
    <mergeCell ref="AE115:AF115"/>
    <mergeCell ref="AE109:AF109"/>
    <mergeCell ref="AE66:AF66"/>
    <mergeCell ref="AM146:AN146"/>
    <mergeCell ref="AM144:AN144"/>
    <mergeCell ref="AG78:AH78"/>
    <mergeCell ref="AG77:AH77"/>
    <mergeCell ref="AS78:AT78"/>
    <mergeCell ref="AW78:AX78"/>
    <mergeCell ref="AO141:AP141"/>
    <mergeCell ref="AG145:AH145"/>
    <mergeCell ref="AI141:AJ141"/>
    <mergeCell ref="AG138:AH138"/>
    <mergeCell ref="AO122:AP122"/>
    <mergeCell ref="AI138:AJ138"/>
    <mergeCell ref="AO134:AP134"/>
    <mergeCell ref="AO113:AP113"/>
    <mergeCell ref="AM141:AN141"/>
    <mergeCell ref="AI145:AJ145"/>
    <mergeCell ref="AI110:AJ110"/>
    <mergeCell ref="AG140:AH140"/>
    <mergeCell ref="AO77:AP77"/>
    <mergeCell ref="AI91:AJ91"/>
    <mergeCell ref="AM137:AN137"/>
    <mergeCell ref="AO137:AP137"/>
    <mergeCell ref="AK119:AL119"/>
    <mergeCell ref="AI128:AJ128"/>
    <mergeCell ref="AG80:AH80"/>
    <mergeCell ref="AE53:AF53"/>
    <mergeCell ref="AI53:AJ53"/>
    <mergeCell ref="AK127:AL127"/>
    <mergeCell ref="AI125:AJ125"/>
    <mergeCell ref="AK55:AL55"/>
    <mergeCell ref="AI78:AJ78"/>
    <mergeCell ref="AI80:AJ80"/>
    <mergeCell ref="AI126:AJ126"/>
    <mergeCell ref="AI109:AJ109"/>
    <mergeCell ref="AI56:AJ56"/>
    <mergeCell ref="AK71:AL71"/>
    <mergeCell ref="AK66:AL66"/>
    <mergeCell ref="AI67:AJ67"/>
    <mergeCell ref="AK67:AL67"/>
    <mergeCell ref="AK65:AL65"/>
    <mergeCell ref="AI66:AJ66"/>
    <mergeCell ref="AK124:AL124"/>
    <mergeCell ref="AK125:AL125"/>
    <mergeCell ref="AK121:AL121"/>
    <mergeCell ref="AI72:AJ72"/>
    <mergeCell ref="AK72:AL72"/>
    <mergeCell ref="AI117:AJ117"/>
    <mergeCell ref="AG72:AH72"/>
    <mergeCell ref="AI121:AJ121"/>
    <mergeCell ref="AK85:AL85"/>
    <mergeCell ref="AK89:AL89"/>
    <mergeCell ref="AG88:AH88"/>
    <mergeCell ref="AI92:AJ92"/>
    <mergeCell ref="AI89:AJ89"/>
    <mergeCell ref="AI122:AJ122"/>
    <mergeCell ref="AI75:AJ75"/>
    <mergeCell ref="AK78:AL78"/>
    <mergeCell ref="AI60:AJ60"/>
    <mergeCell ref="AG70:AH70"/>
    <mergeCell ref="AI70:AJ70"/>
    <mergeCell ref="AG76:AH76"/>
    <mergeCell ref="AI76:AJ76"/>
    <mergeCell ref="AG79:AH79"/>
    <mergeCell ref="AI63:AJ63"/>
    <mergeCell ref="AI59:AJ59"/>
    <mergeCell ref="AE137:AF137"/>
    <mergeCell ref="AG135:AH135"/>
    <mergeCell ref="AI135:AJ135"/>
    <mergeCell ref="AE72:AF72"/>
    <mergeCell ref="AE65:AF65"/>
    <mergeCell ref="AG71:AH71"/>
    <mergeCell ref="AE126:AF126"/>
    <mergeCell ref="AG67:AH67"/>
    <mergeCell ref="AE83:AF83"/>
    <mergeCell ref="AE81:AF81"/>
    <mergeCell ref="AI129:AJ129"/>
    <mergeCell ref="AE87:AF87"/>
    <mergeCell ref="AG116:AH116"/>
    <mergeCell ref="AG117:AH117"/>
    <mergeCell ref="AG113:AH113"/>
    <mergeCell ref="AE68:AF68"/>
    <mergeCell ref="AG68:AH68"/>
    <mergeCell ref="AI68:AJ68"/>
    <mergeCell ref="AE122:AF122"/>
    <mergeCell ref="AE121:AF121"/>
    <mergeCell ref="AE75:AF75"/>
    <mergeCell ref="AE69:AF69"/>
    <mergeCell ref="AG69:AH69"/>
    <mergeCell ref="AG73:AH73"/>
    <mergeCell ref="A77:B77"/>
    <mergeCell ref="A75:B75"/>
    <mergeCell ref="AC52:AD52"/>
    <mergeCell ref="A52:B52"/>
    <mergeCell ref="A72:B72"/>
    <mergeCell ref="A66:B66"/>
    <mergeCell ref="A74:B74"/>
    <mergeCell ref="AE55:AF55"/>
    <mergeCell ref="AE59:AF59"/>
    <mergeCell ref="AG92:AH92"/>
    <mergeCell ref="AG118:AH118"/>
    <mergeCell ref="AG119:AH119"/>
    <mergeCell ref="AE124:AF124"/>
    <mergeCell ref="A108:B108"/>
    <mergeCell ref="A112:B112"/>
    <mergeCell ref="A120:B120"/>
    <mergeCell ref="AC72:AD72"/>
    <mergeCell ref="A73:B73"/>
    <mergeCell ref="A54:B54"/>
    <mergeCell ref="AC80:AD80"/>
    <mergeCell ref="AC56:AD56"/>
    <mergeCell ref="A81:B81"/>
    <mergeCell ref="A110:B110"/>
    <mergeCell ref="A53:B53"/>
    <mergeCell ref="AC75:AD75"/>
    <mergeCell ref="AG55:AH55"/>
    <mergeCell ref="AG66:AH66"/>
    <mergeCell ref="A85:B85"/>
    <mergeCell ref="AC117:AD117"/>
    <mergeCell ref="AE113:AF113"/>
    <mergeCell ref="AE77:AF77"/>
    <mergeCell ref="A59:B59"/>
    <mergeCell ref="CQ40:CR40"/>
    <mergeCell ref="AO43:AP43"/>
    <mergeCell ref="CK40:CL40"/>
    <mergeCell ref="CM40:CN40"/>
    <mergeCell ref="CQ52:CR52"/>
    <mergeCell ref="CO53:CP53"/>
    <mergeCell ref="CK65:CL65"/>
    <mergeCell ref="AO63:AP63"/>
    <mergeCell ref="BY63:BZ63"/>
    <mergeCell ref="AO64:AP64"/>
    <mergeCell ref="CK66:CL66"/>
    <mergeCell ref="AO66:AP66"/>
    <mergeCell ref="BY57:BZ57"/>
    <mergeCell ref="BY72:BZ72"/>
    <mergeCell ref="BY66:BZ66"/>
    <mergeCell ref="CK64:CL64"/>
    <mergeCell ref="BE56:BF56"/>
    <mergeCell ref="BI56:BJ56"/>
    <mergeCell ref="BA55:BB55"/>
    <mergeCell ref="BE43:BF43"/>
    <mergeCell ref="BI43:BJ43"/>
    <mergeCell ref="AS56:AT56"/>
    <mergeCell ref="AS57:AT57"/>
    <mergeCell ref="AS49:AT49"/>
    <mergeCell ref="AW49:AX49"/>
    <mergeCell ref="BA41:BB41"/>
    <mergeCell ref="BT36:BT40"/>
    <mergeCell ref="BM36:BN40"/>
    <mergeCell ref="BO36:BO40"/>
    <mergeCell ref="BY51:BZ51"/>
    <mergeCell ref="BY50:BZ50"/>
    <mergeCell ref="CO40:CP40"/>
    <mergeCell ref="AQ44:AR44"/>
    <mergeCell ref="AO41:AP41"/>
    <mergeCell ref="AK42:AL42"/>
    <mergeCell ref="AC43:AD43"/>
    <mergeCell ref="A43:B43"/>
    <mergeCell ref="AE33:AF40"/>
    <mergeCell ref="AC33:AD40"/>
    <mergeCell ref="AK34:AL40"/>
    <mergeCell ref="AI33:AJ40"/>
    <mergeCell ref="AG33:AH40"/>
    <mergeCell ref="A41:B41"/>
    <mergeCell ref="AK41:AL41"/>
    <mergeCell ref="BI36:BJ40"/>
    <mergeCell ref="AQ43:AR43"/>
    <mergeCell ref="AQ41:AR41"/>
    <mergeCell ref="AG42:AH42"/>
    <mergeCell ref="AG43:AH43"/>
    <mergeCell ref="BA36:BB40"/>
    <mergeCell ref="AK44:AL44"/>
    <mergeCell ref="BE36:BF40"/>
    <mergeCell ref="AS34:AV34"/>
    <mergeCell ref="AU36:AU40"/>
    <mergeCell ref="AV36:AV40"/>
    <mergeCell ref="AS36:AT40"/>
    <mergeCell ref="AM34:AN40"/>
    <mergeCell ref="AQ34:AR40"/>
    <mergeCell ref="BI41:BJ41"/>
    <mergeCell ref="AS43:AT43"/>
    <mergeCell ref="AO34:AP40"/>
    <mergeCell ref="AW36:AX40"/>
    <mergeCell ref="AY36:AY40"/>
    <mergeCell ref="AZ36:AZ40"/>
    <mergeCell ref="BY67:BZ67"/>
    <mergeCell ref="BY85:BZ85"/>
    <mergeCell ref="BY110:BZ110"/>
    <mergeCell ref="BY125:BZ125"/>
    <mergeCell ref="BY118:BZ118"/>
    <mergeCell ref="BY111:BZ111"/>
    <mergeCell ref="BY89:BZ89"/>
    <mergeCell ref="BY84:BZ84"/>
    <mergeCell ref="BY78:BZ78"/>
    <mergeCell ref="BY113:BZ113"/>
    <mergeCell ref="BY127:BZ127"/>
    <mergeCell ref="BY128:BZ128"/>
    <mergeCell ref="CA70:CC72"/>
    <mergeCell ref="A49:B49"/>
    <mergeCell ref="AG124:AH124"/>
    <mergeCell ref="AI52:AJ52"/>
    <mergeCell ref="BA53:BB53"/>
    <mergeCell ref="BY87:BZ87"/>
    <mergeCell ref="BY83:BZ83"/>
    <mergeCell ref="BE68:BF68"/>
    <mergeCell ref="BA78:BB78"/>
    <mergeCell ref="AO83:AP83"/>
    <mergeCell ref="BA74:BB74"/>
    <mergeCell ref="BU72:BV72"/>
    <mergeCell ref="BU73:BV73"/>
    <mergeCell ref="BA70:BB70"/>
    <mergeCell ref="BE70:BF70"/>
    <mergeCell ref="BI70:BJ70"/>
    <mergeCell ref="BM70:BN70"/>
    <mergeCell ref="BQ70:BR70"/>
    <mergeCell ref="AC125:AD125"/>
    <mergeCell ref="AC55:AD55"/>
    <mergeCell ref="X15:AA15"/>
    <mergeCell ref="AB15:AE15"/>
    <mergeCell ref="AF15:AJ15"/>
    <mergeCell ref="AO15:AR15"/>
    <mergeCell ref="AK15:AN15"/>
    <mergeCell ref="BQ33:BX33"/>
    <mergeCell ref="BY43:BZ43"/>
    <mergeCell ref="BL36:BL40"/>
    <mergeCell ref="BI34:BL34"/>
    <mergeCell ref="BE34:BH34"/>
    <mergeCell ref="AW34:AZ34"/>
    <mergeCell ref="BP36:BP40"/>
    <mergeCell ref="BQ36:BR40"/>
    <mergeCell ref="BS36:BS40"/>
    <mergeCell ref="BU34:BX34"/>
    <mergeCell ref="AO42:AP42"/>
    <mergeCell ref="BZ15:CC20"/>
    <mergeCell ref="BK25:BM25"/>
    <mergeCell ref="BK24:BM24"/>
    <mergeCell ref="BK23:BM23"/>
    <mergeCell ref="BW36:BW40"/>
    <mergeCell ref="BX36:BX40"/>
    <mergeCell ref="BM41:BN41"/>
    <mergeCell ref="BQ41:BR41"/>
    <mergeCell ref="BU41:BV41"/>
    <mergeCell ref="BY41:BZ41"/>
    <mergeCell ref="AK43:AL43"/>
    <mergeCell ref="AS15:AW15"/>
    <mergeCell ref="AS41:AT41"/>
    <mergeCell ref="AW41:AX41"/>
    <mergeCell ref="BD36:BD40"/>
    <mergeCell ref="BI23:BJ23"/>
    <mergeCell ref="CE41:CG41"/>
    <mergeCell ref="BM43:BN43"/>
    <mergeCell ref="BQ43:BR43"/>
    <mergeCell ref="BU43:BV43"/>
    <mergeCell ref="AC45:AD45"/>
    <mergeCell ref="AC44:AD44"/>
    <mergeCell ref="A48:B48"/>
    <mergeCell ref="AE51:AF51"/>
    <mergeCell ref="AG50:AH50"/>
    <mergeCell ref="AE45:AF45"/>
    <mergeCell ref="AE49:AF49"/>
    <mergeCell ref="AM41:AN41"/>
    <mergeCell ref="AM43:AN43"/>
    <mergeCell ref="AM44:AN44"/>
    <mergeCell ref="AM45:AN45"/>
    <mergeCell ref="AO44:AP44"/>
    <mergeCell ref="AI45:AJ45"/>
    <mergeCell ref="AE48:AF48"/>
    <mergeCell ref="AI43:AJ43"/>
    <mergeCell ref="AG41:AH41"/>
    <mergeCell ref="AI41:AJ41"/>
    <mergeCell ref="AG48:AH48"/>
    <mergeCell ref="AG49:AH49"/>
    <mergeCell ref="AI51:AJ51"/>
    <mergeCell ref="AG47:AH47"/>
    <mergeCell ref="AI49:AJ49"/>
    <mergeCell ref="AK45:AL45"/>
    <mergeCell ref="A44:B44"/>
    <mergeCell ref="A42:B42"/>
    <mergeCell ref="AI44:AJ44"/>
    <mergeCell ref="A47:B47"/>
    <mergeCell ref="AC49:AD49"/>
    <mergeCell ref="AM47:AN47"/>
    <mergeCell ref="AC48:AD48"/>
    <mergeCell ref="AO45:AP45"/>
    <mergeCell ref="AK51:AL51"/>
    <mergeCell ref="AS47:AT47"/>
    <mergeCell ref="AW47:AX47"/>
    <mergeCell ref="BA47:BB47"/>
    <mergeCell ref="BE47:BF47"/>
    <mergeCell ref="BI47:BJ47"/>
    <mergeCell ref="AG53:AH53"/>
    <mergeCell ref="CI47:CJ47"/>
    <mergeCell ref="AM52:AN52"/>
    <mergeCell ref="AO48:AP48"/>
    <mergeCell ref="CE47:CG47"/>
    <mergeCell ref="BY44:BZ44"/>
    <mergeCell ref="BY52:BZ52"/>
    <mergeCell ref="CQ50:CR50"/>
    <mergeCell ref="AO53:AP53"/>
    <mergeCell ref="AM53:AN53"/>
    <mergeCell ref="BY53:BZ53"/>
    <mergeCell ref="AK53:AL53"/>
    <mergeCell ref="AW44:AX44"/>
    <mergeCell ref="AO49:AP49"/>
    <mergeCell ref="AO52:AP52"/>
    <mergeCell ref="AM49:AN49"/>
    <mergeCell ref="AM50:AN50"/>
    <mergeCell ref="AM51:AN51"/>
    <mergeCell ref="AM48:AN48"/>
    <mergeCell ref="AO50:AP50"/>
    <mergeCell ref="AO47:AP47"/>
    <mergeCell ref="BM47:BN47"/>
    <mergeCell ref="AK47:AL47"/>
    <mergeCell ref="AG45:AH45"/>
    <mergeCell ref="BA45:BB45"/>
    <mergeCell ref="AG44:AH44"/>
    <mergeCell ref="AM55:AN55"/>
    <mergeCell ref="AM56:AN56"/>
    <mergeCell ref="AO55:AP55"/>
    <mergeCell ref="AG60:AH60"/>
    <mergeCell ref="AM87:AN87"/>
    <mergeCell ref="AG57:AH57"/>
    <mergeCell ref="AG56:AH56"/>
    <mergeCell ref="AG125:AH125"/>
    <mergeCell ref="AE74:AF74"/>
    <mergeCell ref="AM80:AN80"/>
    <mergeCell ref="AM81:AN81"/>
    <mergeCell ref="AM109:AN109"/>
    <mergeCell ref="AM68:AN68"/>
    <mergeCell ref="AM69:AN69"/>
    <mergeCell ref="AM77:AN77"/>
    <mergeCell ref="AM74:AN74"/>
    <mergeCell ref="AM75:AN75"/>
    <mergeCell ref="AI119:AJ119"/>
    <mergeCell ref="AG109:AH109"/>
    <mergeCell ref="AG111:AH111"/>
    <mergeCell ref="AK122:AL122"/>
    <mergeCell ref="AK83:AL83"/>
    <mergeCell ref="AK115:AL115"/>
    <mergeCell ref="AG84:AH84"/>
    <mergeCell ref="AO110:AP110"/>
    <mergeCell ref="AM66:AN66"/>
    <mergeCell ref="AM71:AN71"/>
    <mergeCell ref="AM72:AN72"/>
    <mergeCell ref="AO72:AP72"/>
    <mergeCell ref="A64:B64"/>
    <mergeCell ref="AE64:AF64"/>
    <mergeCell ref="AG64:AH64"/>
    <mergeCell ref="AI64:AJ64"/>
    <mergeCell ref="A71:B71"/>
    <mergeCell ref="AI124:AJ124"/>
    <mergeCell ref="AK91:AL91"/>
    <mergeCell ref="A115:B115"/>
    <mergeCell ref="AC83:AD83"/>
    <mergeCell ref="AC84:AD84"/>
    <mergeCell ref="AC78:AD78"/>
    <mergeCell ref="AC77:AD77"/>
    <mergeCell ref="AK68:AL68"/>
    <mergeCell ref="AK64:AL64"/>
    <mergeCell ref="AC67:AD67"/>
    <mergeCell ref="AC91:AD91"/>
    <mergeCell ref="AC115:AD115"/>
    <mergeCell ref="A84:B84"/>
    <mergeCell ref="A80:B80"/>
    <mergeCell ref="A78:B78"/>
    <mergeCell ref="AC71:AD71"/>
    <mergeCell ref="AC122:AD122"/>
    <mergeCell ref="A113:B113"/>
    <mergeCell ref="A92:B92"/>
    <mergeCell ref="AC109:AD109"/>
    <mergeCell ref="A117:B117"/>
    <mergeCell ref="AK70:AL70"/>
    <mergeCell ref="AK109:AL109"/>
    <mergeCell ref="AE110:AF110"/>
    <mergeCell ref="AG121:AH121"/>
    <mergeCell ref="AG110:AH110"/>
    <mergeCell ref="AE117:AF117"/>
    <mergeCell ref="BQ65:BR65"/>
    <mergeCell ref="BU65:BV65"/>
    <mergeCell ref="BM71:BN71"/>
    <mergeCell ref="BQ71:BR71"/>
    <mergeCell ref="BU71:BV71"/>
    <mergeCell ref="BU76:BV76"/>
    <mergeCell ref="AG83:AH83"/>
    <mergeCell ref="A86:B86"/>
    <mergeCell ref="A88:B88"/>
    <mergeCell ref="AI83:AJ83"/>
    <mergeCell ref="AQ78:AR78"/>
    <mergeCell ref="BQ77:BR77"/>
    <mergeCell ref="BI77:BJ77"/>
    <mergeCell ref="BM77:BN77"/>
    <mergeCell ref="BU77:BV77"/>
    <mergeCell ref="BE74:BF74"/>
    <mergeCell ref="BI74:BJ74"/>
    <mergeCell ref="BM74:BN74"/>
    <mergeCell ref="BA65:BB65"/>
    <mergeCell ref="BA67:BB67"/>
    <mergeCell ref="AM78:AN78"/>
    <mergeCell ref="AE85:AF85"/>
    <mergeCell ref="AK87:AL87"/>
    <mergeCell ref="AM85:AN85"/>
    <mergeCell ref="AM88:AN88"/>
    <mergeCell ref="AI88:AJ88"/>
    <mergeCell ref="A83:B83"/>
    <mergeCell ref="AE67:AF67"/>
    <mergeCell ref="AE80:AF80"/>
    <mergeCell ref="BE77:BF77"/>
    <mergeCell ref="AO78:AP78"/>
    <mergeCell ref="AG85:AH85"/>
    <mergeCell ref="BY56:BZ56"/>
    <mergeCell ref="BY126:BZ126"/>
    <mergeCell ref="AO126:AP126"/>
    <mergeCell ref="AM121:AN121"/>
    <mergeCell ref="AM124:AN124"/>
    <mergeCell ref="AM119:AN119"/>
    <mergeCell ref="AM122:AN122"/>
    <mergeCell ref="BY121:BZ121"/>
    <mergeCell ref="BY116:BZ116"/>
    <mergeCell ref="AM125:AN125"/>
    <mergeCell ref="BY122:BZ122"/>
    <mergeCell ref="BU125:BV125"/>
    <mergeCell ref="BY68:BZ68"/>
    <mergeCell ref="BQ72:BR72"/>
    <mergeCell ref="BQ78:BR78"/>
    <mergeCell ref="BM78:BN78"/>
    <mergeCell ref="BM75:BN75"/>
    <mergeCell ref="BI59:BJ59"/>
    <mergeCell ref="BE59:BF59"/>
    <mergeCell ref="AM59:AN59"/>
    <mergeCell ref="BY69:BZ69"/>
    <mergeCell ref="BI60:BJ60"/>
    <mergeCell ref="AS69:AT69"/>
    <mergeCell ref="BY117:BZ117"/>
    <mergeCell ref="BY65:BZ65"/>
    <mergeCell ref="BA66:BB66"/>
    <mergeCell ref="BI66:BJ66"/>
    <mergeCell ref="BM66:BN66"/>
    <mergeCell ref="AM113:AN113"/>
    <mergeCell ref="AM115:AN115"/>
    <mergeCell ref="AM117:AN117"/>
    <mergeCell ref="AM89:AN89"/>
    <mergeCell ref="BY64:BZ64"/>
    <mergeCell ref="BY139:BZ139"/>
    <mergeCell ref="AM139:AN139"/>
    <mergeCell ref="AI140:AJ140"/>
    <mergeCell ref="AK141:AL141"/>
    <mergeCell ref="AG141:AH141"/>
    <mergeCell ref="A156:E157"/>
    <mergeCell ref="AM145:AN145"/>
    <mergeCell ref="AE140:AF140"/>
    <mergeCell ref="BI133:BJ133"/>
    <mergeCell ref="BM133:BN133"/>
    <mergeCell ref="BQ133:BR133"/>
    <mergeCell ref="AS72:AT72"/>
    <mergeCell ref="AI69:AJ69"/>
    <mergeCell ref="BM115:BN115"/>
    <mergeCell ref="AE139:AF139"/>
    <mergeCell ref="AG139:AH139"/>
    <mergeCell ref="AE88:AF88"/>
    <mergeCell ref="AI139:AJ139"/>
    <mergeCell ref="AO88:AP88"/>
    <mergeCell ref="AM91:AN91"/>
    <mergeCell ref="AM92:AN92"/>
    <mergeCell ref="AM83:AN83"/>
    <mergeCell ref="AM84:AN84"/>
    <mergeCell ref="AC134:AD134"/>
    <mergeCell ref="A133:B133"/>
    <mergeCell ref="AG133:AH133"/>
    <mergeCell ref="AI133:AJ133"/>
    <mergeCell ref="AE119:AF119"/>
    <mergeCell ref="AE131:AF131"/>
    <mergeCell ref="AG131:AH131"/>
    <mergeCell ref="A123:B123"/>
    <mergeCell ref="BY133:BZ133"/>
    <mergeCell ref="AI131:AJ131"/>
    <mergeCell ref="AM126:AN126"/>
    <mergeCell ref="BQ124:BR124"/>
    <mergeCell ref="AK117:AL117"/>
    <mergeCell ref="AK131:AL131"/>
    <mergeCell ref="BY208:CC208"/>
    <mergeCell ref="BY205:CC205"/>
    <mergeCell ref="BY203:CC203"/>
    <mergeCell ref="BY206:CC206"/>
    <mergeCell ref="A136:B136"/>
    <mergeCell ref="AC136:AD136"/>
    <mergeCell ref="AE136:AF136"/>
    <mergeCell ref="AG136:AH136"/>
    <mergeCell ref="AI136:AJ136"/>
    <mergeCell ref="AK136:AL136"/>
    <mergeCell ref="AM136:AN136"/>
    <mergeCell ref="AO136:AP136"/>
    <mergeCell ref="AS136:AT136"/>
    <mergeCell ref="BY136:BZ136"/>
    <mergeCell ref="BX156:CC157"/>
    <mergeCell ref="G156:BW157"/>
    <mergeCell ref="AK139:AL139"/>
    <mergeCell ref="AO139:AP139"/>
    <mergeCell ref="BY140:BZ140"/>
    <mergeCell ref="A124:B124"/>
    <mergeCell ref="AK140:AL140"/>
    <mergeCell ref="AO131:AP131"/>
    <mergeCell ref="AS140:AT140"/>
    <mergeCell ref="AW140:AX140"/>
    <mergeCell ref="AO128:AP128"/>
    <mergeCell ref="BY119:BZ119"/>
  </mergeCells>
  <phoneticPr fontId="0" type="noConversion"/>
  <printOptions horizontalCentered="1"/>
  <pageMargins left="0" right="0" top="0" bottom="0" header="0" footer="0"/>
  <pageSetup paperSize="8" scale="64" fitToHeight="0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I-36 01 06 Сварка</vt:lpstr>
      <vt:lpstr>'I-36 01 06 Сварка'!Область_печати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Байдун Мария Михайловна</cp:lastModifiedBy>
  <cp:lastPrinted>2018-06-22T17:21:14Z</cp:lastPrinted>
  <dcterms:created xsi:type="dcterms:W3CDTF">2002-10-17T12:59:56Z</dcterms:created>
  <dcterms:modified xsi:type="dcterms:W3CDTF">2018-06-27T09:10:55Z</dcterms:modified>
</cp:coreProperties>
</file>