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проекты типовых учебных планов_1 ступень\2021 переработка планов (утверждены 31.03.2021)\"/>
    </mc:Choice>
  </mc:AlternateContent>
  <bookViews>
    <workbookView xWindow="240" yWindow="300" windowWidth="15600" windowHeight="6972" tabRatio="584"/>
  </bookViews>
  <sheets>
    <sheet name="ТУП" sheetId="1" r:id="rId1"/>
    <sheet name="Лист3" sheetId="2" r:id="rId2"/>
    <sheet name="Лист1" sheetId="3" r:id="rId3"/>
  </sheets>
  <definedNames>
    <definedName name="_xlnm.Print_Area" localSheetId="0">ТУП!$A$1:$BJ$210</definedName>
  </definedNames>
  <calcPr calcId="152511"/>
  <extLst>
    <ext uri="smNativeData">
      <pm:revision xmlns:pm="pm" day="1616422481" val="679"/>
    </ext>
  </extLst>
</workbook>
</file>

<file path=xl/calcChain.xml><?xml version="1.0" encoding="utf-8"?>
<calcChain xmlns="http://schemas.openxmlformats.org/spreadsheetml/2006/main">
  <c r="AV127" i="1" l="1"/>
  <c r="AW127" i="1"/>
  <c r="AX127" i="1"/>
  <c r="AY127" i="1"/>
  <c r="BA127" i="1"/>
  <c r="AZ127" i="1"/>
  <c r="BE127" i="1"/>
  <c r="AA127" i="1"/>
  <c r="Y127" i="1"/>
  <c r="W127" i="1"/>
  <c r="U65" i="1"/>
  <c r="U127" i="1" s="1"/>
  <c r="BA66" i="1"/>
  <c r="AZ65" i="1"/>
  <c r="AY65" i="1"/>
  <c r="AX65" i="1"/>
  <c r="AW65" i="1"/>
  <c r="AV65" i="1"/>
  <c r="Y65" i="1"/>
  <c r="W65" i="1"/>
  <c r="BE81" i="1" l="1"/>
  <c r="AY79" i="1"/>
  <c r="BA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G37" i="1"/>
  <c r="AH37" i="1"/>
  <c r="AI37" i="1"/>
  <c r="BD37" i="1"/>
  <c r="BC37" i="1"/>
  <c r="BB37" i="1"/>
  <c r="AZ37" i="1"/>
  <c r="AE37" i="1"/>
  <c r="AC37" i="1"/>
  <c r="AA37" i="1"/>
  <c r="Y37" i="1"/>
  <c r="U37" i="1"/>
  <c r="BE40" i="1"/>
  <c r="W40" i="1"/>
  <c r="BE39" i="1"/>
  <c r="W39" i="1"/>
  <c r="BE38" i="1"/>
  <c r="W38" i="1"/>
  <c r="BE37" i="1" l="1"/>
  <c r="W132" i="1"/>
  <c r="W131" i="1"/>
  <c r="BE117" i="1"/>
  <c r="BE116" i="1"/>
  <c r="BE115" i="1"/>
  <c r="BE113" i="1"/>
  <c r="BE112" i="1"/>
  <c r="BE111" i="1"/>
  <c r="AU110" i="1"/>
  <c r="AS110" i="1"/>
  <c r="AR110" i="1"/>
  <c r="AQ110" i="1"/>
  <c r="AP110" i="1"/>
  <c r="AO110" i="1"/>
  <c r="AM110" i="1"/>
  <c r="AL110" i="1"/>
  <c r="AK110" i="1"/>
  <c r="AJ110" i="1"/>
  <c r="AI110" i="1"/>
  <c r="AH110" i="1"/>
  <c r="AG110" i="1"/>
  <c r="AE110" i="1"/>
  <c r="AC110" i="1"/>
  <c r="AA110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E109" i="1"/>
  <c r="AC109" i="1"/>
  <c r="AA109" i="1"/>
  <c r="Y109" i="1"/>
  <c r="W109" i="1"/>
  <c r="U109" i="1"/>
  <c r="BE107" i="1"/>
  <c r="BE105" i="1" s="1"/>
  <c r="U107" i="1"/>
  <c r="BD105" i="1"/>
  <c r="BC105" i="1"/>
  <c r="BB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E105" i="1"/>
  <c r="AC105" i="1"/>
  <c r="AA105" i="1"/>
  <c r="Y105" i="1"/>
  <c r="W105" i="1"/>
  <c r="U105" i="1"/>
  <c r="BE104" i="1"/>
  <c r="BE103" i="1"/>
  <c r="BE102" i="1" s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H102" i="1"/>
  <c r="AG102" i="1"/>
  <c r="AE102" i="1"/>
  <c r="AC102" i="1"/>
  <c r="AA102" i="1"/>
  <c r="Y102" i="1"/>
  <c r="W102" i="1"/>
  <c r="U102" i="1"/>
  <c r="BE101" i="1"/>
  <c r="U101" i="1"/>
  <c r="BE100" i="1"/>
  <c r="U100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E99" i="1"/>
  <c r="AC99" i="1"/>
  <c r="AA99" i="1"/>
  <c r="Y99" i="1"/>
  <c r="W99" i="1"/>
  <c r="BE97" i="1"/>
  <c r="BE96" i="1"/>
  <c r="BE95" i="1"/>
  <c r="BE94" i="1"/>
  <c r="U94" i="1"/>
  <c r="BE93" i="1"/>
  <c r="U93" i="1"/>
  <c r="BE92" i="1"/>
  <c r="U92" i="1"/>
  <c r="U91" i="1" s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E91" i="1"/>
  <c r="AC91" i="1"/>
  <c r="AA91" i="1"/>
  <c r="Y91" i="1"/>
  <c r="W91" i="1"/>
  <c r="BE85" i="1"/>
  <c r="U85" i="1"/>
  <c r="BE84" i="1"/>
  <c r="BE83" i="1" s="1"/>
  <c r="U84" i="1"/>
  <c r="U83" i="1" s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E83" i="1"/>
  <c r="AC83" i="1"/>
  <c r="AA83" i="1"/>
  <c r="Y83" i="1"/>
  <c r="W83" i="1"/>
  <c r="BE82" i="1"/>
  <c r="U82" i="1"/>
  <c r="BE80" i="1"/>
  <c r="U80" i="1"/>
  <c r="U79" i="1" s="1"/>
  <c r="BE79" i="1"/>
  <c r="BD79" i="1"/>
  <c r="BC79" i="1"/>
  <c r="BB79" i="1"/>
  <c r="BA79" i="1"/>
  <c r="AZ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E79" i="1"/>
  <c r="AC79" i="1"/>
  <c r="AA79" i="1"/>
  <c r="Y79" i="1"/>
  <c r="W79" i="1"/>
  <c r="BE78" i="1"/>
  <c r="U78" i="1"/>
  <c r="BE77" i="1"/>
  <c r="U77" i="1"/>
  <c r="BE76" i="1"/>
  <c r="W76" i="1"/>
  <c r="U76" i="1"/>
  <c r="BE75" i="1"/>
  <c r="U75" i="1"/>
  <c r="BE74" i="1"/>
  <c r="U74" i="1"/>
  <c r="BD73" i="1"/>
  <c r="BC73" i="1"/>
  <c r="BB73" i="1"/>
  <c r="BB65" i="1" s="1"/>
  <c r="BA73" i="1"/>
  <c r="AZ73" i="1"/>
  <c r="AY73" i="1"/>
  <c r="AX73" i="1"/>
  <c r="AW73" i="1"/>
  <c r="AV73" i="1"/>
  <c r="AU73" i="1"/>
  <c r="AT73" i="1"/>
  <c r="AT65" i="1" s="1"/>
  <c r="AS73" i="1"/>
  <c r="AR73" i="1"/>
  <c r="AQ73" i="1"/>
  <c r="AP73" i="1"/>
  <c r="AO73" i="1"/>
  <c r="AN73" i="1"/>
  <c r="AM73" i="1"/>
  <c r="AL73" i="1"/>
  <c r="AL65" i="1" s="1"/>
  <c r="AK73" i="1"/>
  <c r="AJ73" i="1"/>
  <c r="AI73" i="1"/>
  <c r="AH73" i="1"/>
  <c r="AG73" i="1"/>
  <c r="AE73" i="1"/>
  <c r="AC73" i="1"/>
  <c r="AA73" i="1"/>
  <c r="AA65" i="1" s="1"/>
  <c r="Y73" i="1"/>
  <c r="W73" i="1"/>
  <c r="BE71" i="1"/>
  <c r="BE68" i="1"/>
  <c r="BD66" i="1"/>
  <c r="BC66" i="1"/>
  <c r="BC65" i="1" s="1"/>
  <c r="BB66" i="1"/>
  <c r="AZ66" i="1"/>
  <c r="AY66" i="1"/>
  <c r="AX66" i="1"/>
  <c r="AW66" i="1"/>
  <c r="AV66" i="1"/>
  <c r="AU66" i="1"/>
  <c r="AU65" i="1" s="1"/>
  <c r="AT66" i="1"/>
  <c r="AS66" i="1"/>
  <c r="AS65" i="1" s="1"/>
  <c r="AR66" i="1"/>
  <c r="AQ66" i="1"/>
  <c r="AQ65" i="1" s="1"/>
  <c r="AP66" i="1"/>
  <c r="AO66" i="1"/>
  <c r="AO65" i="1" s="1"/>
  <c r="AN66" i="1"/>
  <c r="AM66" i="1"/>
  <c r="AM65" i="1" s="1"/>
  <c r="AL66" i="1"/>
  <c r="AK66" i="1"/>
  <c r="AK65" i="1" s="1"/>
  <c r="AJ66" i="1"/>
  <c r="AI66" i="1"/>
  <c r="AI65" i="1" s="1"/>
  <c r="AH66" i="1"/>
  <c r="AG66" i="1"/>
  <c r="AG65" i="1" s="1"/>
  <c r="AE66" i="1"/>
  <c r="AC66" i="1"/>
  <c r="AC65" i="1" s="1"/>
  <c r="AA66" i="1"/>
  <c r="Y66" i="1"/>
  <c r="W66" i="1"/>
  <c r="U66" i="1"/>
  <c r="AP65" i="1"/>
  <c r="AH65" i="1"/>
  <c r="BE64" i="1"/>
  <c r="W64" i="1"/>
  <c r="AA64" i="1" s="1"/>
  <c r="U64" i="1"/>
  <c r="BE63" i="1"/>
  <c r="W63" i="1"/>
  <c r="Y63" i="1" s="1"/>
  <c r="U63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Q62" i="1"/>
  <c r="AP62" i="1"/>
  <c r="AO62" i="1"/>
  <c r="AN62" i="1"/>
  <c r="AM62" i="1"/>
  <c r="AL62" i="1"/>
  <c r="AK62" i="1"/>
  <c r="AJ62" i="1"/>
  <c r="AI62" i="1"/>
  <c r="AH62" i="1"/>
  <c r="AG62" i="1"/>
  <c r="AE62" i="1"/>
  <c r="AC62" i="1"/>
  <c r="BE60" i="1"/>
  <c r="BE58" i="1" s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E58" i="1"/>
  <c r="AC58" i="1"/>
  <c r="AA58" i="1"/>
  <c r="Y58" i="1"/>
  <c r="W58" i="1"/>
  <c r="U58" i="1"/>
  <c r="BE57" i="1"/>
  <c r="U57" i="1"/>
  <c r="BE56" i="1"/>
  <c r="W56" i="1"/>
  <c r="W55" i="1" s="1"/>
  <c r="U56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E55" i="1"/>
  <c r="AC55" i="1"/>
  <c r="AA55" i="1"/>
  <c r="Y55" i="1"/>
  <c r="BE54" i="1"/>
  <c r="W54" i="1"/>
  <c r="AC54" i="1" s="1"/>
  <c r="U54" i="1"/>
  <c r="BE53" i="1"/>
  <c r="AQ53" i="1"/>
  <c r="AN53" i="1"/>
  <c r="AN52" i="1" s="1"/>
  <c r="U53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P52" i="1"/>
  <c r="AO52" i="1"/>
  <c r="AM52" i="1"/>
  <c r="AL52" i="1"/>
  <c r="AK52" i="1"/>
  <c r="AJ52" i="1"/>
  <c r="AI52" i="1"/>
  <c r="AH52" i="1"/>
  <c r="AG52" i="1"/>
  <c r="AE52" i="1"/>
  <c r="AA52" i="1"/>
  <c r="BE51" i="1"/>
  <c r="U51" i="1"/>
  <c r="BE50" i="1"/>
  <c r="BE49" i="1" s="1"/>
  <c r="U50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E49" i="1"/>
  <c r="AC49" i="1"/>
  <c r="AA49" i="1"/>
  <c r="Y49" i="1"/>
  <c r="W49" i="1"/>
  <c r="BE48" i="1"/>
  <c r="AN48" i="1"/>
  <c r="AN46" i="1" s="1"/>
  <c r="AK48" i="1"/>
  <c r="AH48" i="1"/>
  <c r="U48" i="1"/>
  <c r="U46" i="1" s="1"/>
  <c r="BE47" i="1"/>
  <c r="AH47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M46" i="1"/>
  <c r="AL46" i="1"/>
  <c r="AK46" i="1"/>
  <c r="AJ46" i="1"/>
  <c r="AI46" i="1"/>
  <c r="AG46" i="1"/>
  <c r="AE46" i="1"/>
  <c r="AC46" i="1"/>
  <c r="AA46" i="1"/>
  <c r="BE45" i="1"/>
  <c r="BE44" i="1" s="1"/>
  <c r="W45" i="1"/>
  <c r="U45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E44" i="1"/>
  <c r="AC44" i="1"/>
  <c r="AA44" i="1"/>
  <c r="Y44" i="1"/>
  <c r="BE43" i="1"/>
  <c r="BE42" i="1" s="1"/>
  <c r="AC43" i="1"/>
  <c r="AC42" i="1" s="1"/>
  <c r="W43" i="1"/>
  <c r="W42" i="1" s="1"/>
  <c r="U43" i="1"/>
  <c r="BD42" i="1"/>
  <c r="BC42" i="1"/>
  <c r="BB42" i="1"/>
  <c r="BA42" i="1"/>
  <c r="AZ42" i="1"/>
  <c r="AZ36" i="1" s="1"/>
  <c r="AY42" i="1"/>
  <c r="AX42" i="1"/>
  <c r="AW42" i="1"/>
  <c r="AV42" i="1"/>
  <c r="AV36" i="1" s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E42" i="1"/>
  <c r="AA42" i="1"/>
  <c r="Y42" i="1"/>
  <c r="BE41" i="1"/>
  <c r="W41" i="1"/>
  <c r="W37" i="1" s="1"/>
  <c r="BI23" i="1"/>
  <c r="BH23" i="1"/>
  <c r="BG23" i="1"/>
  <c r="BF23" i="1"/>
  <c r="BE23" i="1"/>
  <c r="BD23" i="1"/>
  <c r="BC23" i="1"/>
  <c r="BJ22" i="1"/>
  <c r="BJ21" i="1"/>
  <c r="BJ20" i="1"/>
  <c r="BJ19" i="1"/>
  <c r="AN36" i="1" l="1"/>
  <c r="AG36" i="1"/>
  <c r="AG127" i="1" s="1"/>
  <c r="AI36" i="1"/>
  <c r="AI127" i="1" s="1"/>
  <c r="AK36" i="1"/>
  <c r="AK127" i="1" s="1"/>
  <c r="AJ128" i="1" s="1"/>
  <c r="AM36" i="1"/>
  <c r="AM127" i="1" s="1"/>
  <c r="AO36" i="1"/>
  <c r="AO127" i="1" s="1"/>
  <c r="AU36" i="1"/>
  <c r="AU127" i="1" s="1"/>
  <c r="AY36" i="1"/>
  <c r="BC36" i="1"/>
  <c r="BC127" i="1" s="1"/>
  <c r="AE65" i="1"/>
  <c r="AN65" i="1"/>
  <c r="BD65" i="1"/>
  <c r="BE109" i="1"/>
  <c r="AJ65" i="1"/>
  <c r="AR65" i="1"/>
  <c r="AJ36" i="1"/>
  <c r="AJ127" i="1" s="1"/>
  <c r="AL36" i="1"/>
  <c r="AL127" i="1" s="1"/>
  <c r="U44" i="1"/>
  <c r="AR36" i="1"/>
  <c r="W48" i="1"/>
  <c r="Y48" i="1" s="1"/>
  <c r="Y46" i="1" s="1"/>
  <c r="BE62" i="1"/>
  <c r="AS36" i="1"/>
  <c r="AS127" i="1" s="1"/>
  <c r="AW36" i="1"/>
  <c r="AV128" i="1" s="1"/>
  <c r="BA36" i="1"/>
  <c r="AP36" i="1"/>
  <c r="AP127" i="1" s="1"/>
  <c r="AT36" i="1"/>
  <c r="AT127" i="1" s="1"/>
  <c r="AS128" i="1" s="1"/>
  <c r="AX36" i="1"/>
  <c r="BB36" i="1"/>
  <c r="BB127" i="1" s="1"/>
  <c r="U49" i="1"/>
  <c r="BE52" i="1"/>
  <c r="U55" i="1"/>
  <c r="U42" i="1"/>
  <c r="U52" i="1"/>
  <c r="U73" i="1"/>
  <c r="BA65" i="1"/>
  <c r="BJ23" i="1"/>
  <c r="AE36" i="1"/>
  <c r="AE127" i="1" s="1"/>
  <c r="AN127" i="1"/>
  <c r="AM128" i="1" s="1"/>
  <c r="AR127" i="1"/>
  <c r="AY128" i="1"/>
  <c r="BD36" i="1"/>
  <c r="BD127" i="1" s="1"/>
  <c r="BE91" i="1"/>
  <c r="W44" i="1"/>
  <c r="W53" i="1"/>
  <c r="AC53" i="1" s="1"/>
  <c r="AC52" i="1" s="1"/>
  <c r="AC36" i="1" s="1"/>
  <c r="AC127" i="1" s="1"/>
  <c r="Y54" i="1"/>
  <c r="U62" i="1"/>
  <c r="Y64" i="1"/>
  <c r="Y62" i="1" s="1"/>
  <c r="BE73" i="1"/>
  <c r="BE66" i="1"/>
  <c r="W47" i="1"/>
  <c r="AH46" i="1"/>
  <c r="AQ52" i="1"/>
  <c r="BE55" i="1"/>
  <c r="W62" i="1"/>
  <c r="AA63" i="1"/>
  <c r="AA62" i="1" s="1"/>
  <c r="AA36" i="1" s="1"/>
  <c r="BE99" i="1"/>
  <c r="U99" i="1"/>
  <c r="BE65" i="1" l="1"/>
  <c r="W46" i="1"/>
  <c r="U36" i="1"/>
  <c r="W52" i="1"/>
  <c r="W36" i="1" s="1"/>
  <c r="Y53" i="1"/>
  <c r="AQ36" i="1"/>
  <c r="AQ127" i="1" s="1"/>
  <c r="AP128" i="1" s="1"/>
  <c r="AH36" i="1"/>
  <c r="AH127" i="1" s="1"/>
  <c r="AG128" i="1" s="1"/>
  <c r="Y52" i="1"/>
  <c r="Y36" i="1" s="1"/>
  <c r="BE36" i="1" l="1"/>
</calcChain>
</file>

<file path=xl/sharedStrings.xml><?xml version="1.0" encoding="utf-8"?>
<sst xmlns="http://schemas.openxmlformats.org/spreadsheetml/2006/main" count="729" uniqueCount="456">
  <si>
    <t>МИНИСТЕРСТВО ОБРАЗОВАНИЯ РЕСПУБЛИКИ БЕЛАРУСЬ</t>
  </si>
  <si>
    <t>УТВЕРЖДАЮ</t>
  </si>
  <si>
    <t xml:space="preserve"> ТИПОВОЙ УЧЕБНЫЙ  ПЛАН                              </t>
  </si>
  <si>
    <t xml:space="preserve">Первый заместитель </t>
  </si>
  <si>
    <t>Министра образования</t>
  </si>
  <si>
    <t>Квалификация</t>
  </si>
  <si>
    <t>Республики Беларусь</t>
  </si>
  <si>
    <t>Математик</t>
  </si>
  <si>
    <t xml:space="preserve">    </t>
  </si>
  <si>
    <t>"     "_________ 2021 г.</t>
  </si>
  <si>
    <t>Срок обучения  4 года</t>
  </si>
  <si>
    <t>Регистрационный № _____________</t>
  </si>
  <si>
    <t xml:space="preserve">   I. График образовательного процесса</t>
  </si>
  <si>
    <t>II. Сводные данные по бюджету времени (в неделях)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</si>
  <si>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</si>
  <si>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</si>
  <si>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</si>
  <si>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</si>
  <si>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</si>
  <si>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</si>
  <si>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</si>
  <si>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</si>
  <si>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</si>
  <si>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</si>
  <si>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</si>
  <si>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</si>
  <si>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</si>
  <si>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</si>
  <si>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r>
      <t xml:space="preserve">Экзаменационные </t>
    </r>
    <r>
      <rPr>
        <sz val="36"/>
        <rFont val="Arial"/>
        <family val="2"/>
        <charset val="204"/>
      </rPr>
      <t>сессии</t>
    </r>
  </si>
  <si>
    <t>Учебные практики</t>
  </si>
  <si>
    <t>Производственные практики</t>
  </si>
  <si>
    <t>Дипломное 
проектирование</t>
  </si>
  <si>
    <t>Итоговая аттестация</t>
  </si>
  <si>
    <t>Каникулы</t>
  </si>
  <si>
    <t>Всего</t>
  </si>
  <si>
    <t>1 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</si>
  <si>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</si>
  <si>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</si>
  <si>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</si>
  <si>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</si>
  <si>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</si>
  <si>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</si>
  <si>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</si>
  <si>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</si>
  <si>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</si>
  <si>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</si>
  <si>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1
7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</si>
  <si>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</si>
  <si>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</si>
  <si>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</si>
  <si>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</si>
  <si>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</si>
  <si>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</si>
  <si>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</si>
  <si>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</si>
  <si>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</si>
  <si>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</si>
  <si>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</si>
  <si>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</si>
  <si>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I</t>
  </si>
  <si>
    <t>:</t>
  </si>
  <si>
    <t>=</t>
  </si>
  <si>
    <t>О</t>
  </si>
  <si>
    <t>II</t>
  </si>
  <si>
    <t>III</t>
  </si>
  <si>
    <t>Х</t>
  </si>
  <si>
    <t>IV</t>
  </si>
  <si>
    <t>/</t>
  </si>
  <si>
    <t>//</t>
  </si>
  <si>
    <t>Обозначения:</t>
  </si>
  <si>
    <t>–</t>
  </si>
  <si>
    <t>теоретическое обучение</t>
  </si>
  <si>
    <t>учебная практика</t>
  </si>
  <si>
    <t>дипломное проектирование</t>
  </si>
  <si>
    <t>каникулы</t>
  </si>
  <si>
    <t>экзаменационная сессия</t>
  </si>
  <si>
    <t>производственная практика</t>
  </si>
  <si>
    <t>итоговая аттестация</t>
  </si>
  <si>
    <t>III. План образовательного процесса</t>
  </si>
  <si>
    <t xml:space="preserve">№
п/п
</t>
  </si>
  <si>
    <t>Название модуля, 
учебной дисциплины, курсового проекта (курсовой работы)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</si>
  <si>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</si>
  <si>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</si>
  <si>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</si>
  <si>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</si>
  <si>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Всего зачетных единиц</t>
  </si>
  <si>
    <t>Код компетенции</t>
  </si>
  <si>
    <t>Аудиторных</t>
  </si>
  <si>
    <t>Из них</t>
  </si>
  <si>
    <t>I курс</t>
  </si>
  <si>
    <t>II курс</t>
  </si>
  <si>
    <t>III курс</t>
  </si>
  <si>
    <t>IV курс</t>
  </si>
  <si>
    <t>Лекции</t>
  </si>
  <si>
    <t>Лабораторные</t>
  </si>
  <si>
    <t>Практические</t>
  </si>
  <si>
    <t>Семинарские</t>
  </si>
  <si>
    <t>1 семестр,
18  недель</t>
  </si>
  <si>
    <t>2 семестр,
 17  недель</t>
  </si>
  <si>
    <t>3 семестр,
18 недель</t>
  </si>
  <si>
    <t>4 семестр,
17 недель</t>
  </si>
  <si>
    <t>5 семестр,
18 недель</t>
  </si>
  <si>
    <t>6 семестр,
17 недель</t>
  </si>
  <si>
    <t>7 семестр,
18 недель</t>
  </si>
  <si>
    <t>8 семестр</t>
  </si>
  <si>
    <t>Всего часов</t>
  </si>
  <si>
    <t>Ауд. часов</t>
  </si>
  <si>
    <t>Зач. единиц</t>
  </si>
  <si>
    <t>Государственный компонент</t>
  </si>
  <si>
    <t>1.1</t>
  </si>
  <si>
    <t>Социально-гуманитарный 
модуль 1</t>
  </si>
  <si>
    <t>1.1.1</t>
  </si>
  <si>
    <t>Философия</t>
  </si>
  <si>
    <t>1.1.2</t>
  </si>
  <si>
    <t>Экономика</t>
  </si>
  <si>
    <t>1.1.3</t>
  </si>
  <si>
    <t>Политология</t>
  </si>
  <si>
    <t>УК-7</t>
  </si>
  <si>
    <t>1.1.4</t>
  </si>
  <si>
    <t>История</t>
  </si>
  <si>
    <t>1.2</t>
  </si>
  <si>
    <t>Лингвистический модуль</t>
  </si>
  <si>
    <t>1.2.1</t>
  </si>
  <si>
    <t>Иностранный язык</t>
  </si>
  <si>
    <t>1,2,3</t>
  </si>
  <si>
    <t>1.3</t>
  </si>
  <si>
    <t>Юридический модуль</t>
  </si>
  <si>
    <t>УК-11</t>
  </si>
  <si>
    <t>1.3.1</t>
  </si>
  <si>
    <t>Основы управления интеллектуальной собственностью</t>
  </si>
  <si>
    <t>1.4</t>
  </si>
  <si>
    <t>Модуль "Математический анализ" 1</t>
  </si>
  <si>
    <t>БПК-4</t>
  </si>
  <si>
    <t>1.4.1</t>
  </si>
  <si>
    <t>Введение в специальность</t>
  </si>
  <si>
    <t>1.4.2</t>
  </si>
  <si>
    <t>Математический анализ</t>
  </si>
  <si>
    <t>1.5</t>
  </si>
  <si>
    <t>Модуль "Алгебра и геометрия" 1</t>
  </si>
  <si>
    <t>1.5.1</t>
  </si>
  <si>
    <t>Аналитическая геометрия</t>
  </si>
  <si>
    <t>1.5.2</t>
  </si>
  <si>
    <t>Алгебра и теория чисел</t>
  </si>
  <si>
    <t>1.6</t>
  </si>
  <si>
    <t xml:space="preserve">Модуль "Дифференциальные уравнения" </t>
  </si>
  <si>
    <t>1.6.1</t>
  </si>
  <si>
    <t>Дифференциальные уравнения</t>
  </si>
  <si>
    <t>1.6.2</t>
  </si>
  <si>
    <t>Уравнения математической физики</t>
  </si>
  <si>
    <t>1.7</t>
  </si>
  <si>
    <t>1.7.1</t>
  </si>
  <si>
    <t xml:space="preserve">Методы программирования </t>
  </si>
  <si>
    <t>1.7.2</t>
  </si>
  <si>
    <t>Технологии программирования</t>
  </si>
  <si>
    <t>1.8</t>
  </si>
  <si>
    <t>1.8.1</t>
  </si>
  <si>
    <t>Дисциплина по выбору (1 из 2)</t>
  </si>
  <si>
    <t>1.8.1.1</t>
  </si>
  <si>
    <t>Математические модели физических явлений и процессов</t>
  </si>
  <si>
    <t>1.8.1.2</t>
  </si>
  <si>
    <t>Физика</t>
  </si>
  <si>
    <t>1.9</t>
  </si>
  <si>
    <t>1.9.1</t>
  </si>
  <si>
    <t>1.9.2</t>
  </si>
  <si>
    <t>2</t>
  </si>
  <si>
    <t>Компонент учреждения высшего образования</t>
  </si>
  <si>
    <t>2.1</t>
  </si>
  <si>
    <t>Социально-гуманитарный 
модуль 2</t>
  </si>
  <si>
    <t>2.1.1</t>
  </si>
  <si>
    <t>Дисциплины по выбору (1 из 2)</t>
  </si>
  <si>
    <t>2.1.1.1</t>
  </si>
  <si>
    <t>Этническая и конфессиональная история</t>
  </si>
  <si>
    <t>2.1.1.2</t>
  </si>
  <si>
    <t>Эффективные стратегии управления карьерой</t>
  </si>
  <si>
    <t>2.1.2</t>
  </si>
  <si>
    <t>2.1.2.1</t>
  </si>
  <si>
    <t>Основы предпринимательской деятельности</t>
  </si>
  <si>
    <t>2.1.2.2</t>
  </si>
  <si>
    <t xml:space="preserve">Основы права </t>
  </si>
  <si>
    <t>2.2</t>
  </si>
  <si>
    <t>Модуль"Математический анализ" 2</t>
  </si>
  <si>
    <t>2.2.1</t>
  </si>
  <si>
    <t>Элементарная математика</t>
  </si>
  <si>
    <t>2.2.2</t>
  </si>
  <si>
    <t>Дополнительные главы математического анализа</t>
  </si>
  <si>
    <t>2.2.3</t>
  </si>
  <si>
    <t>Теория функций комплексного  переменного</t>
  </si>
  <si>
    <t>2.2.4</t>
  </si>
  <si>
    <t>Теория функций действительного пременнного</t>
  </si>
  <si>
    <t>2.2.5</t>
  </si>
  <si>
    <t>Функциональный анализ</t>
  </si>
  <si>
    <t>2.3</t>
  </si>
  <si>
    <t xml:space="preserve">Модуль"Прикладные методы анализа" </t>
  </si>
  <si>
    <t>Численные методы</t>
  </si>
  <si>
    <t>СК-7</t>
  </si>
  <si>
    <t>2.4</t>
  </si>
  <si>
    <t>Модуль"Алгебра и геометрия" 2</t>
  </si>
  <si>
    <t>БПК-7</t>
  </si>
  <si>
    <t>2.4.1</t>
  </si>
  <si>
    <t>Дополнительные главы алгебры</t>
  </si>
  <si>
    <t>2.4.2</t>
  </si>
  <si>
    <t>Дифференциальная геометрия и топология</t>
  </si>
  <si>
    <t>СК-3</t>
  </si>
  <si>
    <t>2.5</t>
  </si>
  <si>
    <t>2.5.1</t>
  </si>
  <si>
    <t>Базы данных</t>
  </si>
  <si>
    <t>2.5.2</t>
  </si>
  <si>
    <t>2.5.3</t>
  </si>
  <si>
    <t>Компьютерная математика</t>
  </si>
  <si>
    <t>2.5.4</t>
  </si>
  <si>
    <t>Компьютерная система LATEX</t>
  </si>
  <si>
    <t>2.5.5</t>
  </si>
  <si>
    <t>2.5.5.1</t>
  </si>
  <si>
    <t>Язык С# и базовые технологии  .NET</t>
  </si>
  <si>
    <t xml:space="preserve"> </t>
  </si>
  <si>
    <t>2.5.5.2</t>
  </si>
  <si>
    <t xml:space="preserve">Обработка больших данных </t>
  </si>
  <si>
    <t>2.6</t>
  </si>
  <si>
    <t xml:space="preserve">Модуль "Теория вероятностей и статистика" </t>
  </si>
  <si>
    <t>СК-5</t>
  </si>
  <si>
    <t>2.6.1</t>
  </si>
  <si>
    <t>Теория вероятностей и математическая статистика</t>
  </si>
  <si>
    <t>2.6.2</t>
  </si>
  <si>
    <t>Прикладная статистика</t>
  </si>
  <si>
    <t>2.7</t>
  </si>
  <si>
    <t>Модуль "Дискретная математика"</t>
  </si>
  <si>
    <t>СК-6</t>
  </si>
  <si>
    <t>2.7.1</t>
  </si>
  <si>
    <t>Исследование  операций</t>
  </si>
  <si>
    <t>2.7.2</t>
  </si>
  <si>
    <t>Дискретная математика</t>
  </si>
  <si>
    <t>2.8</t>
  </si>
  <si>
    <t>Модуль "Теоретическая механика"</t>
  </si>
  <si>
    <t>2.8.1</t>
  </si>
  <si>
    <t>2.8.1.1</t>
  </si>
  <si>
    <t>Теоретическая механика</t>
  </si>
  <si>
    <t>2.8.1.2</t>
  </si>
  <si>
    <t>Механика сплошной среды</t>
  </si>
  <si>
    <t>3</t>
  </si>
  <si>
    <t xml:space="preserve">Дисциплины специализации </t>
  </si>
  <si>
    <t>6,7,7</t>
  </si>
  <si>
    <t>3.1</t>
  </si>
  <si>
    <t xml:space="preserve">Специализация "Математический анализ" </t>
  </si>
  <si>
    <t>Пространства Лебега</t>
  </si>
  <si>
    <t>Приложения гармонического анализа</t>
  </si>
  <si>
    <t>Основы теории банаховых алгебр</t>
  </si>
  <si>
    <t>3.2</t>
  </si>
  <si>
    <t xml:space="preserve">Специализация "Математические основы защиты информации" </t>
  </si>
  <si>
    <t>БПК-8</t>
  </si>
  <si>
    <t>Алгоритмы в теории чисел и криптографии. Гладкие многообразия</t>
  </si>
  <si>
    <t>Группы Ли</t>
  </si>
  <si>
    <t>Эллиптические кривые</t>
  </si>
  <si>
    <t>4</t>
  </si>
  <si>
    <t xml:space="preserve">Факультативные дисциплины </t>
  </si>
  <si>
    <t>4.1</t>
  </si>
  <si>
    <t>Физическая культура</t>
  </si>
  <si>
    <t>/70</t>
  </si>
  <si>
    <t>/36</t>
  </si>
  <si>
    <t>/34</t>
  </si>
  <si>
    <t>УК-12</t>
  </si>
  <si>
    <t>4.2</t>
  </si>
  <si>
    <t>Иностранный язык (профессиональная лексика)</t>
  </si>
  <si>
    <t>/188</t>
  </si>
  <si>
    <t>/120</t>
  </si>
  <si>
    <t>/46</t>
  </si>
  <si>
    <t>/30</t>
  </si>
  <si>
    <t>/50</t>
  </si>
  <si>
    <t>Дополнительные виды обучения</t>
  </si>
  <si>
    <t>/1-6</t>
  </si>
  <si>
    <t>/350</t>
  </si>
  <si>
    <t>/72</t>
  </si>
  <si>
    <t>/68</t>
  </si>
  <si>
    <t xml:space="preserve">Белорусский язык
(профессиональная лексика)
</t>
  </si>
  <si>
    <t>/6</t>
  </si>
  <si>
    <t>/54</t>
  </si>
  <si>
    <t>/28</t>
  </si>
  <si>
    <t>Безопасность жизнедеятельности человека</t>
  </si>
  <si>
    <t>/5</t>
  </si>
  <si>
    <t>/102</t>
  </si>
  <si>
    <t>/16</t>
  </si>
  <si>
    <t>/22</t>
  </si>
  <si>
    <t>БПК-9</t>
  </si>
  <si>
    <t>Математическая логика</t>
  </si>
  <si>
    <t>/90</t>
  </si>
  <si>
    <t>Дополнительные главы уравнений математической физики</t>
  </si>
  <si>
    <t>/7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</si>
  <si>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</si>
  <si>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</si>
  <si>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курсовых проектов</t>
  </si>
  <si>
    <t>Количество курсовых работ</t>
  </si>
  <si>
    <t>Количество экзаменов</t>
  </si>
  <si>
    <t>Количество зачетов</t>
  </si>
  <si>
    <t>IV. Учебные практики</t>
  </si>
  <si>
    <t>V. Производственные практики</t>
  </si>
  <si>
    <t>VI. Дипломное проектирование</t>
  </si>
  <si>
    <t>VII. Итоговая аттестация</t>
  </si>
  <si>
    <t>Название практики</t>
  </si>
  <si>
    <t>Семестр</t>
  </si>
  <si>
    <t>Недель</t>
  </si>
  <si>
    <t>Зачетных
единиц</t>
  </si>
  <si>
    <t>1. Защита дипломной работы в ГЭК
2. Государственный экзамен по  специальности, направлению специальности, специализации</t>
  </si>
  <si>
    <t>Вычислительная</t>
  </si>
  <si>
    <t>Исследовательская</t>
  </si>
  <si>
    <t>Преддипломная</t>
  </si>
  <si>
    <t>СОГЛАСОВАНО</t>
  </si>
  <si>
    <t>Начальник Главного управления профессионального образования Министерства образования Республики Беларусь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</si>
  <si>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</si>
  <si>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_______________________  С.А. Касперович</t>
  </si>
  <si>
    <t>_____________________________</t>
  </si>
  <si>
    <t>И.В. Титович</t>
  </si>
  <si>
    <t>"   " ________________ 2021 г.</t>
  </si>
  <si>
    <t>Регистрационный № __________________________</t>
  </si>
  <si>
    <t>VIII. Матрица компетенций</t>
  </si>
  <si>
    <t>Код компе-
тенции</t>
  </si>
  <si>
    <t>Наименование компетенции</t>
  </si>
  <si>
    <t>Код модуля, учебной дисциплины</t>
  </si>
  <si>
    <t>УК-1</t>
  </si>
  <si>
    <t>Владеть основами исследовательской деятельности, осуществлять поиск, анализ и синтез информации</t>
  </si>
  <si>
    <t>УК-2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</si>
  <si>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</si>
  <si>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УК-3</t>
  </si>
  <si>
    <t>Осуществлять коммуникации на иностранном языке для решения задач межличностного и межкультурного взаимодействия</t>
  </si>
  <si>
    <t>УК-4</t>
  </si>
  <si>
    <t>Работать в команде, толерантно воспринимать социальные, этнические, конфессиональные, культурные и иные различия</t>
  </si>
  <si>
    <t>УК-5</t>
  </si>
  <si>
    <t>Быть способным к саморазвитию и совершенствованию в профессиональной деятельности</t>
  </si>
  <si>
    <t>УК-6</t>
  </si>
  <si>
    <t>Проявлять инициативу и адаптироваться к изменениям в профессиональной деятельности</t>
  </si>
  <si>
    <t>Обладать гуманистическим мировоззрением, качествами гражданственности и патриотизма</t>
  </si>
  <si>
    <t>УК-8</t>
  </si>
  <si>
    <t>Обладать современной культурой мышления, уметь использовать основы философских знаний в профессиональной деятельности</t>
  </si>
  <si>
    <t>УК-9</t>
  </si>
  <si>
    <t>Выявлять факторы и механизмы исторического развития,  определять общественное значение исторических событий</t>
  </si>
  <si>
    <t>УК-10</t>
  </si>
  <si>
    <t>Анализировать социально-значимые явления, события и процессы, использовать социологическую и экономическую информацию, быть способным к проявлению предпринимательской инициативы</t>
  </si>
  <si>
    <t>БПК-1</t>
  </si>
  <si>
    <t>БПК-2</t>
  </si>
  <si>
    <t>БПК-3</t>
  </si>
  <si>
    <t>Использовать понятия и методы вещественного, комплексного и функционального анализа и применять их для изучения моделей окружающего мира</t>
  </si>
  <si>
    <t>БПК-5</t>
  </si>
  <si>
    <t>Применять современные компьютерные математические системы для проведения вычислительного (компьютерного) эксперимента</t>
  </si>
  <si>
    <t>БПК-6</t>
  </si>
  <si>
    <t>Применять теоретические знания и навыки в самостоятельной исследовательской деятельности</t>
  </si>
  <si>
    <t>Применять основные алгебраические и геометрические  понятия, конструкции и методы при решении теоретических и прикладных математических задач</t>
  </si>
  <si>
    <t>Применять основные понятия информатики, базовыми конструкциями языков программирования, технологиями объектно-ориентированного программирования для реализации алгоритмических прикладных задач и разработки веб-проектов</t>
  </si>
  <si>
    <t>Применять основные методы защиты производственного персонала и населения от негативных воздействий факторов антропогенного, техногенного, естественного происхождения, знаниями основ рационального природопользования и энергосбережения</t>
  </si>
  <si>
    <t>Применять инновационные  информационные технологии и  современные языки программирования</t>
  </si>
  <si>
    <t>СК-1</t>
  </si>
  <si>
    <t>Осуществлять анализ контекста и поставленной проблемы, аргументированно выбирать оптимальный способ ее решения, согласовывать частичные проекты решения в общую согласованную архитектуру, выполнять  реализацию проекта с учетом оценки накопленных и поступающих данных</t>
  </si>
  <si>
    <t>СК-2</t>
  </si>
  <si>
    <t>Применять ключевые методы защиты информационных систем при реализации криптоприложений</t>
  </si>
  <si>
    <t>2.3.2</t>
  </si>
  <si>
    <t>Анализировать основные закономерности случайных явлений, разрабатывать вероятностно-статистические модели для прикладных задач</t>
  </si>
  <si>
    <t>Применять основные понятия, утверждения и методы решения базовых задач дискретной математики</t>
  </si>
  <si>
    <t xml:space="preserve">Осуществлять обоснованный выбор рациональной численной методики для решения типовых математических задач, проводить ее  реализацию с использованием современных программных средств компьютерных вычислений, оценивать корректность полученных результатом и анализировать возможности альтернативных подходов </t>
  </si>
  <si>
    <t>СК-8</t>
  </si>
  <si>
    <t>Применять основополагающие законы физики, владеть аналитическими и численными методами для решения задач механики и физики</t>
  </si>
  <si>
    <t>1.8, 2.8</t>
  </si>
  <si>
    <t>СК-9</t>
  </si>
  <si>
    <t>Выполнять проектирование, разработку, тестирование, и маркетинг информационных решений в сети Интернет, в том числе с учетом их последующего масштабирования и обработки возникающих больших объемов данных</t>
  </si>
  <si>
    <t>Разрабатывать информационные решения для поиска и извлечения данных, ставить и тестировать прикладные гипотезы на основе данных, разрабатывать специализированные модели машинного обучения и алгоритмы анализа данных, развертывать модели в том числе в облачной среде, осуществлять визуализацию и бизнес-анализ полученных решений</t>
  </si>
  <si>
    <t>Председатель УМО по естественнонаучному образованию</t>
  </si>
  <si>
    <t>Начальник Главного управления профессионального образования
Министерства образования Республики Беларусь</t>
  </si>
  <si>
    <t>Д.Г. Медведев</t>
  </si>
  <si>
    <t>С.А. Касперович</t>
  </si>
  <si>
    <t xml:space="preserve"> "      "  ___________ 2021 г.</t>
  </si>
  <si>
    <t xml:space="preserve"> "        " _______________ 2021 г.</t>
  </si>
  <si>
    <t>Председатель НМС по математике и механике</t>
  </si>
  <si>
    <t>С.М. Босяков</t>
  </si>
  <si>
    <t>"       " _____________ 2021 г.</t>
  </si>
  <si>
    <t>________________</t>
  </si>
  <si>
    <t>И.В.Титович</t>
  </si>
  <si>
    <t>"       " _______________2021 г.</t>
  </si>
  <si>
    <t>Эксперт-нормоконтролер</t>
  </si>
  <si>
    <t>Рекомендован к утверждению Президиумом Совета УМО по естественнонаучному образованию</t>
  </si>
  <si>
    <t>_________________</t>
  </si>
  <si>
    <t xml:space="preserve">Протокол № 4 от 14.01.2021 г. </t>
  </si>
  <si>
    <t>"     " ________________ 2021 г.</t>
  </si>
  <si>
    <t>"      " _________________ 2021 г.</t>
  </si>
  <si>
    <t>Модуль "Программирование" 1</t>
  </si>
  <si>
    <t>Курсовая работа 1*</t>
  </si>
  <si>
    <t>Курсовая работа 2**</t>
  </si>
  <si>
    <t>Модуль "Курсовая работа"</t>
  </si>
  <si>
    <t>Модуль "Естествознание"</t>
  </si>
  <si>
    <t>Веб-программирование</t>
  </si>
  <si>
    <t>Использовать языковой материал в прфессиональной области на белорусском языке</t>
  </si>
  <si>
    <t>УК-13</t>
  </si>
  <si>
    <t xml:space="preserve">Использовать основы правовых знаний в различных сферах жизнедеятельности , осуществлять поиск нормативных правовых актов , анализ их содержания и и применения для решения профессиональных задач </t>
  </si>
  <si>
    <t>Использовать  навыки здоровьесбережения</t>
  </si>
  <si>
    <t>УК-4-6</t>
  </si>
  <si>
    <t>Вариационное исчисление</t>
  </si>
  <si>
    <t>Продолжение типового учебного плана по направлению специальности  1-31 03 01-01 Математика (научно-производственная деятельность)</t>
  </si>
  <si>
    <t>1.4, 1.9</t>
  </si>
  <si>
    <t>1.1, 2.1.1.1</t>
  </si>
  <si>
    <t>1.1,1.9, 2.1.1.2</t>
  </si>
  <si>
    <t>1.1, 1.9, 2.1.1.2</t>
  </si>
  <si>
    <t xml:space="preserve">     УК-7                </t>
  </si>
  <si>
    <t>1.1.3, 2.1.2.1</t>
  </si>
  <si>
    <t>1.3, 2.1.2.2</t>
  </si>
  <si>
    <t>Модуль "Программирование" 2</t>
  </si>
  <si>
    <t>Экстремальные задачи</t>
  </si>
  <si>
    <t xml:space="preserve">             * Курсовая работа выполняется по любой из специальных дисциплин, изчаемых в 1-4 семестрах</t>
  </si>
  <si>
    <t xml:space="preserve">             ** Курсовая работа выполняется по любой из специальных дисциплин, изчаемых в 3-6 семестрах</t>
  </si>
  <si>
    <t>2.9</t>
  </si>
  <si>
    <t>2.9.1</t>
  </si>
  <si>
    <t>2.9.2</t>
  </si>
  <si>
    <t>2.9.1.3</t>
  </si>
  <si>
    <t>2.9.1.2</t>
  </si>
  <si>
    <t>2.9.1.1</t>
  </si>
  <si>
    <t>2.9.2.1</t>
  </si>
  <si>
    <t>2.9.2.2</t>
  </si>
  <si>
    <t>2.9.2.3</t>
  </si>
  <si>
    <t>4.3</t>
  </si>
  <si>
    <t>4.4</t>
  </si>
  <si>
    <t>4.5</t>
  </si>
  <si>
    <t xml:space="preserve">Разработан в качестве примера реализации образовательного стандарта по специальности 1-31 03 01-01 Математика (научно-производственная деятельность) </t>
  </si>
  <si>
    <t>____________ И.А. Старовойтова</t>
  </si>
  <si>
    <t>1.7, 2.5</t>
  </si>
  <si>
    <t xml:space="preserve"> 4.1</t>
  </si>
  <si>
    <t>Применять основные алгоритмы компьютерной геометрии и современные математические средства визуализации изображений и анимации</t>
  </si>
  <si>
    <t>2.7, 4.4</t>
  </si>
  <si>
    <t xml:space="preserve">Строить и анализировать дифференциальные модели </t>
  </si>
  <si>
    <t>УК-2; БПК-3,6,9</t>
  </si>
  <si>
    <t>УК-1,5,6; БПК-4</t>
  </si>
  <si>
    <t>1.8, 4.3</t>
  </si>
  <si>
    <t xml:space="preserve"> Направление специальности: 1-31 03 01-01 Математика (научно-производственная деятельность)</t>
  </si>
  <si>
    <t>Специализации: 1-31 03 01-01 12 Математический  анализ</t>
  </si>
  <si>
    <t xml:space="preserve">                              1-31 03 01-01 14 Математические основы  защиты  информации</t>
  </si>
  <si>
    <r>
      <rPr>
        <u/>
        <sz val="38"/>
        <rFont val="Times New Roman"/>
        <family val="1"/>
        <charset val="204"/>
      </rPr>
      <t xml:space="preserve">29 </t>
    </r>
    <r>
      <rPr>
        <sz val="38"/>
        <rFont val="Times New Roman"/>
        <family val="1"/>
        <charset val="204"/>
      </rPr>
      <t xml:space="preserve">
09
</t>
    </r>
    <r>
      <rPr>
        <u/>
        <sz val="38"/>
        <rFont val="Times New Roman"/>
        <family val="1"/>
        <charset val="204"/>
      </rPr>
      <t>05</t>
    </r>
    <r>
      <rPr>
        <sz val="38"/>
        <rFont val="Times New Roman"/>
        <family val="1"/>
        <charset val="204"/>
      </rPr>
      <t xml:space="preserve">
10</t>
    </r>
  </si>
  <si>
    <r>
      <rPr>
        <u/>
        <sz val="38"/>
        <rFont val="Times New Roman"/>
        <family val="1"/>
        <charset val="204"/>
      </rPr>
      <t xml:space="preserve">27 </t>
    </r>
    <r>
      <rPr>
        <sz val="38"/>
        <rFont val="Times New Roman"/>
        <family val="1"/>
        <charset val="204"/>
      </rPr>
      <t xml:space="preserve">
10
</t>
    </r>
    <r>
      <rPr>
        <u/>
        <sz val="38"/>
        <rFont val="Times New Roman"/>
        <family val="1"/>
        <charset val="204"/>
      </rPr>
      <t>02</t>
    </r>
    <r>
      <rPr>
        <sz val="38"/>
        <rFont val="Times New Roman"/>
        <family val="1"/>
        <charset val="204"/>
      </rPr>
      <t xml:space="preserve">
11</t>
    </r>
  </si>
  <si>
    <t>2.3.1</t>
  </si>
  <si>
    <t>2.3.3</t>
  </si>
  <si>
    <t>Специальность: 1-31 03 01 Математика (по направлениям)</t>
  </si>
  <si>
    <r>
      <rPr>
        <u/>
        <sz val="38"/>
        <rFont val="Times New Roman"/>
        <family val="1"/>
        <charset val="204"/>
      </rPr>
      <t xml:space="preserve">29 </t>
    </r>
    <r>
      <rPr>
        <sz val="38"/>
        <rFont val="Times New Roman"/>
        <family val="1"/>
        <charset val="204"/>
      </rPr>
      <t xml:space="preserve">
12
</t>
    </r>
    <r>
      <rPr>
        <u/>
        <sz val="38"/>
        <rFont val="Times New Roman"/>
        <family val="1"/>
        <charset val="204"/>
      </rPr>
      <t>04</t>
    </r>
    <r>
      <rPr>
        <sz val="38"/>
        <rFont val="Times New Roman"/>
        <family val="1"/>
        <charset val="204"/>
      </rPr>
      <t xml:space="preserve">
01</t>
    </r>
  </si>
  <si>
    <r>
      <rPr>
        <u/>
        <sz val="38"/>
        <rFont val="Times New Roman"/>
        <family val="1"/>
        <charset val="204"/>
      </rPr>
      <t xml:space="preserve">26 </t>
    </r>
    <r>
      <rPr>
        <sz val="38"/>
        <rFont val="Times New Roman"/>
        <family val="1"/>
        <charset val="204"/>
      </rPr>
      <t xml:space="preserve">
01
</t>
    </r>
    <r>
      <rPr>
        <u/>
        <sz val="38"/>
        <rFont val="Times New Roman"/>
        <family val="1"/>
        <charset val="204"/>
      </rPr>
      <t>01</t>
    </r>
    <r>
      <rPr>
        <sz val="38"/>
        <rFont val="Times New Roman"/>
        <family val="1"/>
        <charset val="204"/>
      </rPr>
      <t xml:space="preserve">
02</t>
    </r>
  </si>
  <si>
    <r>
      <rPr>
        <u/>
        <sz val="38"/>
        <rFont val="Times New Roman"/>
        <family val="1"/>
        <charset val="204"/>
      </rPr>
      <t xml:space="preserve">23 </t>
    </r>
    <r>
      <rPr>
        <sz val="38"/>
        <rFont val="Times New Roman"/>
        <family val="1"/>
        <charset val="204"/>
      </rPr>
      <t xml:space="preserve">
02
</t>
    </r>
    <r>
      <rPr>
        <u/>
        <sz val="38"/>
        <rFont val="Times New Roman"/>
        <family val="1"/>
        <charset val="204"/>
      </rPr>
      <t>01</t>
    </r>
    <r>
      <rPr>
        <sz val="38"/>
        <rFont val="Times New Roman"/>
        <family val="1"/>
        <charset val="204"/>
      </rPr>
      <t xml:space="preserve">
03</t>
    </r>
  </si>
  <si>
    <r>
      <rPr>
        <u/>
        <sz val="38"/>
        <rFont val="Times New Roman"/>
        <family val="1"/>
        <charset val="204"/>
      </rPr>
      <t xml:space="preserve">30 </t>
    </r>
    <r>
      <rPr>
        <sz val="38"/>
        <rFont val="Times New Roman"/>
        <family val="1"/>
        <charset val="204"/>
      </rPr>
      <t xml:space="preserve">
03
</t>
    </r>
    <r>
      <rPr>
        <u/>
        <sz val="38"/>
        <rFont val="Times New Roman"/>
        <family val="1"/>
        <charset val="204"/>
      </rPr>
      <t>05</t>
    </r>
    <r>
      <rPr>
        <sz val="38"/>
        <rFont val="Times New Roman"/>
        <family val="1"/>
        <charset val="204"/>
      </rPr>
      <t xml:space="preserve">
04</t>
    </r>
  </si>
  <si>
    <r>
      <rPr>
        <u/>
        <sz val="38"/>
        <rFont val="Times New Roman"/>
        <family val="1"/>
        <charset val="204"/>
      </rPr>
      <t xml:space="preserve">27 </t>
    </r>
    <r>
      <rPr>
        <sz val="38"/>
        <rFont val="Times New Roman"/>
        <family val="1"/>
        <charset val="204"/>
      </rPr>
      <t xml:space="preserve">
04
</t>
    </r>
    <r>
      <rPr>
        <u/>
        <sz val="38"/>
        <rFont val="Times New Roman"/>
        <family val="1"/>
        <charset val="204"/>
      </rPr>
      <t>03</t>
    </r>
    <r>
      <rPr>
        <sz val="38"/>
        <rFont val="Times New Roman"/>
        <family val="1"/>
        <charset val="204"/>
      </rPr>
      <t xml:space="preserve">
05</t>
    </r>
  </si>
  <si>
    <r>
      <rPr>
        <u/>
        <sz val="38"/>
        <rFont val="Times New Roman"/>
        <family val="1"/>
        <charset val="204"/>
      </rPr>
      <t xml:space="preserve">29 </t>
    </r>
    <r>
      <rPr>
        <sz val="38"/>
        <rFont val="Times New Roman"/>
        <family val="1"/>
        <charset val="204"/>
      </rPr>
      <t xml:space="preserve">
06
</t>
    </r>
    <r>
      <rPr>
        <u/>
        <sz val="38"/>
        <rFont val="Times New Roman"/>
        <family val="1"/>
        <charset val="204"/>
      </rPr>
      <t>05</t>
    </r>
    <r>
      <rPr>
        <sz val="38"/>
        <rFont val="Times New Roman"/>
        <family val="1"/>
        <charset val="204"/>
      </rPr>
      <t xml:space="preserve">
07</t>
    </r>
  </si>
  <si>
    <r>
      <rPr>
        <u/>
        <sz val="38"/>
        <rFont val="Times New Roman"/>
        <family val="1"/>
        <charset val="204"/>
      </rPr>
      <t xml:space="preserve">27 </t>
    </r>
    <r>
      <rPr>
        <sz val="38"/>
        <rFont val="Times New Roman"/>
        <family val="1"/>
        <charset val="204"/>
      </rPr>
      <t xml:space="preserve">
07
</t>
    </r>
    <r>
      <rPr>
        <u/>
        <sz val="38"/>
        <rFont val="Times New Roman"/>
        <family val="1"/>
        <charset val="204"/>
      </rPr>
      <t>02</t>
    </r>
    <r>
      <rPr>
        <sz val="38"/>
        <rFont val="Times New Roman"/>
        <family val="1"/>
        <charset val="204"/>
      </rPr>
      <t xml:space="preserve">
08</t>
    </r>
  </si>
  <si>
    <t>/18</t>
  </si>
  <si>
    <t>УК-1; БПК-2</t>
  </si>
  <si>
    <t>УК-5,6</t>
  </si>
  <si>
    <t xml:space="preserve"> Применять нормы международного и национального законодательства в процессе создания и реализации объектов интеллектуальной собственности</t>
  </si>
  <si>
    <t>УК-12; БПК-1</t>
  </si>
  <si>
    <t>1.4, 2.2, 2.3, 2.9.1</t>
  </si>
  <si>
    <t>1.5, 2.4, 2.9.2</t>
  </si>
  <si>
    <t>БПК-3,6,9;СК-1</t>
  </si>
  <si>
    <t>1.6, 4.5</t>
  </si>
  <si>
    <t xml:space="preserve"> 2.5</t>
  </si>
  <si>
    <t>БПК-5; СК-2</t>
  </si>
  <si>
    <t>СК-4</t>
  </si>
  <si>
    <t xml:space="preserve"> СК-7</t>
  </si>
  <si>
    <t>БПК-7;СК-7</t>
  </si>
  <si>
    <t>СК-8,9</t>
  </si>
  <si>
    <t xml:space="preserve">Проректор по научно-методической работе Государственного учреждения образования
«Республиканский институт высшей школы»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</si>
</sst>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=0]&quot;&quot;;General"/>
    <numFmt numFmtId="165" formatCode="d\-mmm"/>
  </numFmts>
  <fonts count="49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Arial Cyr"/>
      <family val="2"/>
      <charset val="204"/>
    </font>
    <font>
      <sz val="28"/>
      <name val="Times New Roman"/>
      <family val="1"/>
      <charset val="204"/>
    </font>
    <font>
      <sz val="28"/>
      <name val="Arial Cyr"/>
      <family val="2"/>
      <charset val="204"/>
    </font>
    <font>
      <b/>
      <sz val="36"/>
      <name val="Times New Roman"/>
      <family val="1"/>
      <charset val="204"/>
    </font>
    <font>
      <sz val="36"/>
      <name val="Arial Cyr"/>
      <family val="2"/>
      <charset val="204"/>
    </font>
    <font>
      <sz val="36"/>
      <name val="Times New Roman"/>
      <family val="1"/>
      <charset val="204"/>
    </font>
    <font>
      <b/>
      <sz val="48"/>
      <name val="Times New Roman"/>
      <family val="1"/>
      <charset val="204"/>
    </font>
    <font>
      <sz val="24"/>
      <name val="Arial Cyr"/>
      <family val="2"/>
      <charset val="204"/>
    </font>
    <font>
      <sz val="42"/>
      <name val="Times New Roman"/>
      <family val="1"/>
      <charset val="204"/>
    </font>
    <font>
      <sz val="48"/>
      <name val="Times New Roman"/>
      <family val="1"/>
      <charset val="204"/>
    </font>
    <font>
      <sz val="48"/>
      <name val="Arial Cyr"/>
      <family val="2"/>
      <charset val="204"/>
    </font>
    <font>
      <sz val="36"/>
      <name val="Calibri"/>
      <family val="2"/>
      <charset val="204"/>
    </font>
    <font>
      <sz val="52"/>
      <name val="Times New Roman"/>
      <family val="1"/>
      <charset val="204"/>
    </font>
    <font>
      <sz val="52"/>
      <name val="Arial Cyr"/>
      <family val="2"/>
      <charset val="204"/>
    </font>
    <font>
      <b/>
      <sz val="42"/>
      <name val="Times New Roman"/>
      <family val="1"/>
      <charset val="204"/>
    </font>
    <font>
      <sz val="40"/>
      <name val="Times New Roman"/>
      <family val="1"/>
      <charset val="204"/>
    </font>
    <font>
      <sz val="46"/>
      <name val="Times New Roman"/>
      <family val="1"/>
      <charset val="204"/>
    </font>
    <font>
      <sz val="58"/>
      <name val="Times New Roman"/>
      <family val="1"/>
      <charset val="204"/>
    </font>
    <font>
      <sz val="44"/>
      <name val="Times New Roman"/>
      <family val="1"/>
      <charset val="204"/>
    </font>
    <font>
      <sz val="54"/>
      <name val="Times New Roman"/>
      <family val="1"/>
      <charset val="204"/>
    </font>
    <font>
      <b/>
      <sz val="54"/>
      <name val="Times New Roman"/>
      <family val="1"/>
      <charset val="204"/>
    </font>
    <font>
      <sz val="64"/>
      <name val="Times New Roman"/>
      <family val="1"/>
      <charset val="204"/>
    </font>
    <font>
      <sz val="64"/>
      <name val="Arial Cyr"/>
      <family val="2"/>
      <charset val="204"/>
    </font>
    <font>
      <b/>
      <sz val="64"/>
      <name val="Times New Roman"/>
      <family val="1"/>
      <charset val="204"/>
    </font>
    <font>
      <sz val="50"/>
      <name val="Times New Roman"/>
      <family val="1"/>
      <charset val="204"/>
    </font>
    <font>
      <b/>
      <sz val="40"/>
      <name val="Times New Roman"/>
      <family val="1"/>
      <charset val="204"/>
    </font>
    <font>
      <b/>
      <sz val="64"/>
      <name val="Arial Cyr"/>
      <family val="2"/>
      <charset val="204"/>
    </font>
    <font>
      <b/>
      <i/>
      <sz val="54"/>
      <name val="Times New Roman"/>
      <family val="1"/>
      <charset val="204"/>
    </font>
    <font>
      <sz val="54"/>
      <name val="Arial Cyr"/>
      <family val="2"/>
      <charset val="204"/>
    </font>
    <font>
      <sz val="38"/>
      <name val="Times New Roman"/>
      <family val="1"/>
      <charset val="204"/>
    </font>
    <font>
      <sz val="56"/>
      <name val="Times New Roman"/>
      <family val="1"/>
      <charset val="204"/>
    </font>
    <font>
      <sz val="58"/>
      <name val="Arial Cyr"/>
      <family val="2"/>
      <charset val="204"/>
    </font>
    <font>
      <b/>
      <sz val="53"/>
      <name val="Times New Roman"/>
      <family val="1"/>
      <charset val="204"/>
    </font>
    <font>
      <sz val="36"/>
      <name val="Arial"/>
      <family val="2"/>
      <charset val="204"/>
    </font>
    <font>
      <sz val="57"/>
      <name val="Times New Roman"/>
      <family val="1"/>
      <charset val="204"/>
    </font>
    <font>
      <sz val="60"/>
      <name val="Times New Roman"/>
      <family val="1"/>
      <charset val="204"/>
    </font>
    <font>
      <sz val="68"/>
      <name val="Times New Roman"/>
      <family val="1"/>
      <charset val="204"/>
    </font>
    <font>
      <sz val="68"/>
      <name val="Arial Cyr"/>
      <family val="2"/>
      <charset val="204"/>
    </font>
    <font>
      <sz val="54"/>
      <name val="Arial"/>
      <family val="2"/>
      <charset val="204"/>
    </font>
    <font>
      <u/>
      <sz val="3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theme="0"/>
        <bgColor indexed="1"/>
      </patternFill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808"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left" vertical="top" wrapText="1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justify" wrapText="1"/>
    </xf>
    <xf numFmtId="49" fontId="14" fillId="0" borderId="0" xfId="0" applyNumberFormat="1" applyFont="1" applyFill="1" applyBorder="1" applyAlignment="1" applyProtection="1"/>
    <xf numFmtId="49" fontId="14" fillId="0" borderId="1" xfId="0" applyNumberFormat="1" applyFont="1" applyFill="1" applyBorder="1" applyAlignment="1" applyProtection="1">
      <alignment vertical="center"/>
    </xf>
    <xf numFmtId="49" fontId="14" fillId="0" borderId="0" xfId="0" applyNumberFormat="1" applyFont="1" applyFill="1" applyBorder="1" applyAlignment="1" applyProtection="1">
      <alignment horizontal="center"/>
    </xf>
    <xf numFmtId="49" fontId="14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left" wrapText="1"/>
    </xf>
    <xf numFmtId="0" fontId="24" fillId="0" borderId="1" xfId="0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/>
    <xf numFmtId="49" fontId="24" fillId="0" borderId="0" xfId="0" applyNumberFormat="1" applyFont="1" applyFill="1" applyBorder="1" applyAlignment="1" applyProtection="1"/>
    <xf numFmtId="0" fontId="24" fillId="0" borderId="1" xfId="0" applyNumberFormat="1" applyFont="1" applyFill="1" applyBorder="1" applyAlignment="1" applyProtection="1"/>
    <xf numFmtId="0" fontId="34" fillId="0" borderId="1" xfId="0" applyNumberFormat="1" applyFont="1" applyFill="1" applyBorder="1" applyAlignment="1" applyProtection="1">
      <alignment horizontal="center" vertical="center"/>
    </xf>
    <xf numFmtId="49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vertical="center"/>
    </xf>
    <xf numFmtId="0" fontId="29" fillId="0" borderId="0" xfId="1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>
      <alignment vertical="top"/>
    </xf>
    <xf numFmtId="0" fontId="19" fillId="0" borderId="0" xfId="0" applyNumberFormat="1" applyFont="1" applyFill="1" applyBorder="1" applyAlignment="1" applyProtection="1">
      <alignment vertical="center"/>
    </xf>
    <xf numFmtId="0" fontId="38" fillId="0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horizontal="center" vertical="top"/>
    </xf>
    <xf numFmtId="0" fontId="38" fillId="0" borderId="1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center" vertical="center"/>
    </xf>
    <xf numFmtId="0" fontId="24" fillId="0" borderId="4" xfId="0" applyNumberFormat="1" applyFont="1" applyFill="1" applyBorder="1" applyAlignment="1" applyProtection="1">
      <alignment horizontal="center" vertical="center"/>
    </xf>
    <xf numFmtId="0" fontId="24" fillId="0" borderId="5" xfId="0" applyNumberFormat="1" applyFont="1" applyFill="1" applyBorder="1" applyAlignment="1" applyProtection="1"/>
    <xf numFmtId="0" fontId="24" fillId="0" borderId="5" xfId="0" applyNumberFormat="1" applyFont="1" applyFill="1" applyBorder="1" applyAlignment="1" applyProtection="1">
      <alignment horizontal="center" vertical="center"/>
    </xf>
    <xf numFmtId="0" fontId="34" fillId="0" borderId="5" xfId="0" applyNumberFormat="1" applyFont="1" applyFill="1" applyBorder="1" applyAlignment="1" applyProtection="1">
      <alignment horizontal="center" vertical="center"/>
    </xf>
    <xf numFmtId="0" fontId="24" fillId="0" borderId="2" xfId="0" applyNumberFormat="1" applyFont="1" applyFill="1" applyBorder="1" applyAlignment="1" applyProtection="1">
      <alignment horizontal="center" vertical="center"/>
    </xf>
    <xf numFmtId="0" fontId="24" fillId="0" borderId="6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center" vertical="center"/>
    </xf>
    <xf numFmtId="0" fontId="24" fillId="0" borderId="8" xfId="0" applyNumberFormat="1" applyFont="1" applyFill="1" applyBorder="1" applyAlignment="1" applyProtection="1">
      <alignment horizontal="center" vertical="center"/>
    </xf>
    <xf numFmtId="0" fontId="38" fillId="0" borderId="9" xfId="0" applyNumberFormat="1" applyFont="1" applyFill="1" applyBorder="1" applyAlignment="1" applyProtection="1">
      <alignment horizontal="center" vertical="center" wrapText="1"/>
    </xf>
    <xf numFmtId="0" fontId="24" fillId="0" borderId="9" xfId="0" applyNumberFormat="1" applyFont="1" applyFill="1" applyBorder="1" applyAlignment="1" applyProtection="1"/>
    <xf numFmtId="0" fontId="24" fillId="0" borderId="1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center"/>
    </xf>
    <xf numFmtId="0" fontId="37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>
      <alignment horizontal="left"/>
    </xf>
    <xf numFmtId="0" fontId="30" fillId="0" borderId="0" xfId="0" applyNumberFormat="1" applyFont="1" applyFill="1" applyBorder="1" applyAlignment="1" applyProtection="1">
      <alignment vertical="top" wrapText="1"/>
    </xf>
    <xf numFmtId="0" fontId="31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>
      <alignment horizontal="center" vertical="top" wrapText="1"/>
    </xf>
    <xf numFmtId="49" fontId="15" fillId="0" borderId="11" xfId="0" applyNumberFormat="1" applyFont="1" applyFill="1" applyBorder="1" applyAlignment="1" applyProtection="1">
      <alignment horizontal="center" vertical="center"/>
    </xf>
    <xf numFmtId="49" fontId="15" fillId="0" borderId="12" xfId="0" applyNumberFormat="1" applyFont="1" applyFill="1" applyBorder="1" applyAlignment="1" applyProtection="1">
      <alignment horizontal="center" vertical="center"/>
    </xf>
    <xf numFmtId="49" fontId="18" fillId="0" borderId="13" xfId="0" applyNumberFormat="1" applyFont="1" applyFill="1" applyBorder="1" applyAlignment="1" applyProtection="1">
      <alignment horizontal="center" vertical="center"/>
    </xf>
    <xf numFmtId="49" fontId="18" fillId="0" borderId="11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24" fillId="0" borderId="0" xfId="0" applyNumberFormat="1" applyFont="1" applyFill="1" applyBorder="1" applyAlignment="1" applyProtection="1">
      <alignment horizontal="center" vertical="center" textRotation="90"/>
    </xf>
    <xf numFmtId="0" fontId="24" fillId="0" borderId="0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>
      <alignment horizontal="left" vertical="center"/>
    </xf>
    <xf numFmtId="0" fontId="28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3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wrapText="1"/>
    </xf>
    <xf numFmtId="0" fontId="14" fillId="0" borderId="0" xfId="0" applyNumberFormat="1" applyFont="1" applyFill="1" applyBorder="1" applyAlignment="1" applyProtection="1">
      <alignment vertical="top" wrapText="1"/>
    </xf>
    <xf numFmtId="0" fontId="30" fillId="0" borderId="0" xfId="0" applyNumberFormat="1" applyFont="1" applyFill="1" applyBorder="1" applyAlignment="1" applyProtection="1"/>
    <xf numFmtId="0" fontId="30" fillId="0" borderId="14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30" fillId="0" borderId="0" xfId="0" applyNumberFormat="1" applyFont="1" applyFill="1" applyBorder="1" applyAlignment="1" applyProtection="1">
      <alignment horizontal="center" vertical="top"/>
    </xf>
    <xf numFmtId="0" fontId="30" fillId="0" borderId="0" xfId="0" applyNumberFormat="1" applyFont="1" applyFill="1" applyBorder="1" applyAlignment="1" applyProtection="1">
      <alignment horizontal="left" vertical="top"/>
    </xf>
    <xf numFmtId="0" fontId="30" fillId="0" borderId="0" xfId="0" applyNumberFormat="1" applyFont="1" applyFill="1" applyBorder="1" applyAlignment="1" applyProtection="1">
      <alignment horizontal="left" wrapText="1"/>
    </xf>
    <xf numFmtId="0" fontId="31" fillId="0" borderId="14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top"/>
    </xf>
    <xf numFmtId="49" fontId="15" fillId="0" borderId="7" xfId="0" applyNumberFormat="1" applyFont="1" applyFill="1" applyBorder="1" applyAlignment="1" applyProtection="1">
      <alignment horizontal="center" vertical="center"/>
    </xf>
    <xf numFmtId="49" fontId="18" fillId="0" borderId="7" xfId="0" applyNumberFormat="1" applyFont="1" applyFill="1" applyBorder="1" applyAlignment="1" applyProtection="1">
      <alignment horizontal="center" vertical="center"/>
    </xf>
    <xf numFmtId="0" fontId="27" fillId="0" borderId="15" xfId="0" applyNumberFormat="1" applyFont="1" applyFill="1" applyBorder="1" applyAlignment="1" applyProtection="1">
      <alignment horizontal="center" vertical="center" textRotation="90"/>
    </xf>
    <xf numFmtId="0" fontId="27" fillId="0" borderId="16" xfId="0" applyNumberFormat="1" applyFont="1" applyFill="1" applyBorder="1" applyAlignment="1" applyProtection="1">
      <alignment horizontal="center" vertical="center" textRotation="90"/>
    </xf>
    <xf numFmtId="0" fontId="27" fillId="0" borderId="17" xfId="0" applyNumberFormat="1" applyFont="1" applyFill="1" applyBorder="1" applyAlignment="1" applyProtection="1">
      <alignment horizontal="center" vertical="center" textRotation="90"/>
    </xf>
    <xf numFmtId="0" fontId="27" fillId="0" borderId="18" xfId="0" applyNumberFormat="1" applyFont="1" applyFill="1" applyBorder="1" applyAlignment="1" applyProtection="1">
      <alignment horizontal="center" vertical="center" textRotation="90"/>
    </xf>
    <xf numFmtId="0" fontId="15" fillId="0" borderId="11" xfId="0" applyNumberFormat="1" applyFont="1" applyFill="1" applyBorder="1" applyAlignment="1" applyProtection="1">
      <alignment horizontal="center" vertical="center"/>
    </xf>
    <xf numFmtId="49" fontId="18" fillId="0" borderId="12" xfId="0" applyNumberFormat="1" applyFont="1" applyFill="1" applyBorder="1" applyAlignment="1" applyProtection="1">
      <alignment horizontal="center" vertical="center"/>
    </xf>
    <xf numFmtId="0" fontId="24" fillId="0" borderId="7" xfId="0" applyNumberFormat="1" applyFont="1" applyFill="1" applyBorder="1" applyAlignment="1" applyProtection="1">
      <alignment horizontal="center" vertical="top"/>
    </xf>
    <xf numFmtId="0" fontId="26" fillId="0" borderId="19" xfId="0" applyNumberFormat="1" applyFont="1" applyFill="1" applyBorder="1" applyAlignment="1" applyProtection="1">
      <alignment horizontal="center" vertical="center"/>
    </xf>
    <xf numFmtId="0" fontId="26" fillId="0" borderId="19" xfId="0" applyNumberFormat="1" applyFont="1" applyFill="1" applyBorder="1" applyAlignment="1" applyProtection="1">
      <alignment horizontal="center" vertical="center" wrapText="1"/>
    </xf>
    <xf numFmtId="49" fontId="26" fillId="0" borderId="19" xfId="0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left" vertical="center" wrapText="1"/>
    </xf>
    <xf numFmtId="0" fontId="31" fillId="0" borderId="0" xfId="0" applyNumberFormat="1" applyFont="1" applyFill="1" applyBorder="1" applyAlignment="1" applyProtection="1">
      <alignment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44" fillId="0" borderId="0" xfId="0" applyNumberFormat="1" applyFont="1" applyFill="1" applyBorder="1" applyAlignment="1" applyProtection="1"/>
    <xf numFmtId="0" fontId="31" fillId="0" borderId="0" xfId="0" applyNumberFormat="1" applyFont="1" applyFill="1" applyBorder="1" applyAlignment="1" applyProtection="1">
      <alignment horizontal="left" vertical="top"/>
    </xf>
    <xf numFmtId="0" fontId="31" fillId="0" borderId="0" xfId="0" applyNumberFormat="1" applyFont="1" applyFill="1" applyBorder="1" applyAlignment="1" applyProtection="1">
      <alignment horizontal="left"/>
    </xf>
    <xf numFmtId="49" fontId="30" fillId="0" borderId="0" xfId="0" applyNumberFormat="1" applyFont="1" applyFill="1" applyBorder="1" applyAlignment="1" applyProtection="1">
      <alignment horizontal="left" vertical="center"/>
    </xf>
    <xf numFmtId="0" fontId="31" fillId="0" borderId="0" xfId="0" applyNumberFormat="1" applyFont="1" applyFill="1" applyBorder="1" applyAlignment="1" applyProtection="1">
      <alignment horizontal="left" vertical="center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Fill="1" applyBorder="1" applyAlignment="1" applyProtection="1"/>
    <xf numFmtId="0" fontId="18" fillId="0" borderId="20" xfId="0" applyNumberFormat="1" applyFont="1" applyFill="1" applyBorder="1" applyAlignment="1" applyProtection="1">
      <alignment horizontal="center" vertical="center" wrapText="1"/>
    </xf>
    <xf numFmtId="0" fontId="18" fillId="0" borderId="21" xfId="0" applyNumberFormat="1" applyFont="1" applyFill="1" applyBorder="1" applyAlignment="1" applyProtection="1">
      <alignment horizontal="center" vertical="center" wrapText="1"/>
    </xf>
    <xf numFmtId="0" fontId="18" fillId="0" borderId="22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left"/>
    </xf>
    <xf numFmtId="0" fontId="37" fillId="0" borderId="0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49" fontId="15" fillId="0" borderId="23" xfId="0" applyNumberFormat="1" applyFont="1" applyFill="1" applyBorder="1" applyAlignment="1" applyProtection="1">
      <alignment horizontal="center" vertical="center"/>
    </xf>
    <xf numFmtId="0" fontId="27" fillId="0" borderId="11" xfId="0" applyNumberFormat="1" applyFont="1" applyFill="1" applyBorder="1" applyAlignment="1" applyProtection="1">
      <alignment horizontal="center" vertical="center" textRotation="90"/>
    </xf>
    <xf numFmtId="0" fontId="27" fillId="0" borderId="24" xfId="0" applyNumberFormat="1" applyFont="1" applyFill="1" applyBorder="1" applyAlignment="1" applyProtection="1">
      <alignment horizontal="center" vertical="center" textRotation="90"/>
    </xf>
    <xf numFmtId="0" fontId="27" fillId="0" borderId="25" xfId="0" applyNumberFormat="1" applyFont="1" applyFill="1" applyBorder="1" applyAlignment="1" applyProtection="1">
      <alignment horizontal="center" vertical="center" textRotation="90"/>
    </xf>
    <xf numFmtId="0" fontId="27" fillId="0" borderId="26" xfId="0" applyNumberFormat="1" applyFont="1" applyFill="1" applyBorder="1" applyAlignment="1" applyProtection="1">
      <alignment horizontal="center" vertical="center" textRotation="90"/>
    </xf>
    <xf numFmtId="164" fontId="29" fillId="0" borderId="1" xfId="0" applyNumberFormat="1" applyFont="1" applyFill="1" applyBorder="1" applyAlignment="1" applyProtection="1">
      <alignment horizontal="center" vertical="center"/>
    </xf>
    <xf numFmtId="164" fontId="29" fillId="0" borderId="3" xfId="0" applyNumberFormat="1" applyFont="1" applyFill="1" applyBorder="1" applyAlignment="1" applyProtection="1">
      <alignment horizontal="center" vertical="center"/>
    </xf>
    <xf numFmtId="164" fontId="29" fillId="0" borderId="7" xfId="0" applyNumberFormat="1" applyFont="1" applyFill="1" applyBorder="1" applyAlignment="1" applyProtection="1">
      <alignment horizontal="center" vertical="center"/>
    </xf>
    <xf numFmtId="164" fontId="29" fillId="0" borderId="2" xfId="0" applyNumberFormat="1" applyFont="1" applyFill="1" applyBorder="1" applyAlignment="1" applyProtection="1">
      <alignment horizontal="center" vertical="center"/>
    </xf>
    <xf numFmtId="164" fontId="28" fillId="0" borderId="7" xfId="0" applyNumberFormat="1" applyFont="1" applyFill="1" applyBorder="1" applyAlignment="1" applyProtection="1">
      <alignment horizontal="center" vertical="center"/>
    </xf>
    <xf numFmtId="164" fontId="28" fillId="0" borderId="1" xfId="0" applyNumberFormat="1" applyFont="1" applyFill="1" applyBorder="1" applyAlignment="1" applyProtection="1">
      <alignment horizontal="center" vertical="center"/>
    </xf>
    <xf numFmtId="164" fontId="28" fillId="0" borderId="3" xfId="0" applyNumberFormat="1" applyFont="1" applyFill="1" applyBorder="1" applyAlignment="1" applyProtection="1">
      <alignment horizontal="center" vertical="center"/>
    </xf>
    <xf numFmtId="164" fontId="28" fillId="0" borderId="2" xfId="0" applyNumberFormat="1" applyFont="1" applyFill="1" applyBorder="1" applyAlignment="1" applyProtection="1">
      <alignment horizontal="center" vertical="center"/>
    </xf>
    <xf numFmtId="164" fontId="29" fillId="0" borderId="12" xfId="0" applyNumberFormat="1" applyFont="1" applyFill="1" applyBorder="1" applyAlignment="1" applyProtection="1">
      <alignment horizontal="center" vertical="center"/>
    </xf>
    <xf numFmtId="164" fontId="29" fillId="0" borderId="23" xfId="0" applyNumberFormat="1" applyFont="1" applyFill="1" applyBorder="1" applyAlignment="1" applyProtection="1">
      <alignment horizontal="center" vertical="center"/>
    </xf>
    <xf numFmtId="164" fontId="29" fillId="0" borderId="27" xfId="0" applyNumberFormat="1" applyFont="1" applyFill="1" applyBorder="1" applyAlignment="1" applyProtection="1">
      <alignment horizontal="center" vertical="center"/>
    </xf>
    <xf numFmtId="164" fontId="29" fillId="0" borderId="28" xfId="0" applyNumberFormat="1" applyFont="1" applyFill="1" applyBorder="1" applyAlignment="1" applyProtection="1">
      <alignment horizontal="center" vertical="center"/>
    </xf>
    <xf numFmtId="164" fontId="28" fillId="0" borderId="1" xfId="0" applyNumberFormat="1" applyFont="1" applyFill="1" applyBorder="1" applyAlignment="1" applyProtection="1"/>
    <xf numFmtId="0" fontId="28" fillId="0" borderId="7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28" fillId="0" borderId="3" xfId="0" applyNumberFormat="1" applyFont="1" applyFill="1" applyBorder="1" applyAlignment="1" applyProtection="1">
      <alignment horizontal="center" vertical="center"/>
    </xf>
    <xf numFmtId="0" fontId="28" fillId="0" borderId="2" xfId="0" applyNumberFormat="1" applyFont="1" applyFill="1" applyBorder="1" applyAlignment="1" applyProtection="1">
      <alignment horizontal="center" vertical="center"/>
    </xf>
    <xf numFmtId="164" fontId="28" fillId="0" borderId="13" xfId="0" applyNumberFormat="1" applyFont="1" applyFill="1" applyBorder="1" applyAlignment="1" applyProtection="1">
      <alignment horizontal="center" vertical="center"/>
    </xf>
    <xf numFmtId="164" fontId="28" fillId="0" borderId="29" xfId="0" applyNumberFormat="1" applyFont="1" applyFill="1" applyBorder="1" applyAlignment="1" applyProtection="1">
      <alignment horizontal="center" vertical="center"/>
    </xf>
    <xf numFmtId="164" fontId="28" fillId="0" borderId="30" xfId="0" applyNumberFormat="1" applyFont="1" applyFill="1" applyBorder="1" applyAlignment="1" applyProtection="1">
      <alignment horizontal="center" vertical="center"/>
    </xf>
    <xf numFmtId="164" fontId="28" fillId="0" borderId="31" xfId="0" applyNumberFormat="1" applyFont="1" applyFill="1" applyBorder="1" applyAlignment="1" applyProtection="1">
      <alignment horizontal="center" vertical="center"/>
    </xf>
    <xf numFmtId="164" fontId="29" fillId="0" borderId="11" xfId="0" applyNumberFormat="1" applyFont="1" applyFill="1" applyBorder="1" applyAlignment="1" applyProtection="1">
      <alignment horizontal="center" vertical="center"/>
    </xf>
    <xf numFmtId="0" fontId="29" fillId="0" borderId="7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9" fillId="0" borderId="3" xfId="0" applyNumberFormat="1" applyFont="1" applyFill="1" applyBorder="1" applyAlignment="1" applyProtection="1">
      <alignment horizontal="center" vertical="center"/>
    </xf>
    <xf numFmtId="164" fontId="29" fillId="0" borderId="32" xfId="0" applyNumberFormat="1" applyFont="1" applyFill="1" applyBorder="1" applyAlignment="1" applyProtection="1">
      <alignment horizontal="center" vertical="center"/>
    </xf>
    <xf numFmtId="164" fontId="29" fillId="0" borderId="33" xfId="0" applyNumberFormat="1" applyFont="1" applyFill="1" applyBorder="1" applyAlignment="1" applyProtection="1">
      <alignment horizontal="center" vertical="center"/>
    </xf>
    <xf numFmtId="164" fontId="29" fillId="0" borderId="34" xfId="0" applyNumberFormat="1" applyFont="1" applyFill="1" applyBorder="1" applyAlignment="1" applyProtection="1">
      <alignment horizontal="center" vertical="center"/>
    </xf>
    <xf numFmtId="164" fontId="29" fillId="0" borderId="35" xfId="0" applyNumberFormat="1" applyFont="1" applyFill="1" applyBorder="1" applyAlignment="1" applyProtection="1">
      <alignment horizontal="center" vertical="center"/>
    </xf>
    <xf numFmtId="164" fontId="28" fillId="0" borderId="32" xfId="0" applyNumberFormat="1" applyFont="1" applyFill="1" applyBorder="1" applyAlignment="1" applyProtection="1">
      <alignment horizontal="center" vertical="center"/>
    </xf>
    <xf numFmtId="164" fontId="28" fillId="0" borderId="23" xfId="0" applyNumberFormat="1" applyFont="1" applyFill="1" applyBorder="1" applyAlignment="1" applyProtection="1">
      <alignment horizontal="center" vertical="center"/>
    </xf>
    <xf numFmtId="164" fontId="28" fillId="0" borderId="28" xfId="0" applyNumberFormat="1" applyFont="1" applyFill="1" applyBorder="1" applyAlignment="1" applyProtection="1">
      <alignment horizontal="center" vertical="center"/>
    </xf>
    <xf numFmtId="164" fontId="28" fillId="0" borderId="12" xfId="0" applyNumberFormat="1" applyFont="1" applyFill="1" applyBorder="1" applyAlignment="1" applyProtection="1">
      <alignment horizontal="center" vertical="center"/>
    </xf>
    <xf numFmtId="164" fontId="28" fillId="0" borderId="27" xfId="0" applyNumberFormat="1" applyFont="1" applyFill="1" applyBorder="1" applyAlignment="1" applyProtection="1">
      <alignment horizontal="center" vertical="center"/>
    </xf>
    <xf numFmtId="164" fontId="28" fillId="0" borderId="9" xfId="0" applyNumberFormat="1" applyFont="1" applyFill="1" applyBorder="1" applyAlignment="1" applyProtection="1">
      <alignment horizontal="center" vertical="center"/>
    </xf>
    <xf numFmtId="164" fontId="29" fillId="0" borderId="9" xfId="0" applyNumberFormat="1" applyFont="1" applyFill="1" applyBorder="1" applyAlignment="1" applyProtection="1">
      <alignment horizontal="center" vertical="center"/>
    </xf>
    <xf numFmtId="0" fontId="28" fillId="0" borderId="9" xfId="0" applyNumberFormat="1" applyFont="1" applyFill="1" applyBorder="1" applyAlignment="1" applyProtection="1">
      <alignment horizontal="center" vertical="center"/>
    </xf>
    <xf numFmtId="164" fontId="29" fillId="0" borderId="24" xfId="0" applyNumberFormat="1" applyFont="1" applyFill="1" applyBorder="1" applyAlignment="1" applyProtection="1">
      <alignment horizontal="center" vertical="center"/>
    </xf>
    <xf numFmtId="164" fontId="29" fillId="0" borderId="25" xfId="0" applyNumberFormat="1" applyFont="1" applyFill="1" applyBorder="1" applyAlignment="1" applyProtection="1">
      <alignment horizontal="center" vertical="center"/>
    </xf>
    <xf numFmtId="164" fontId="29" fillId="0" borderId="26" xfId="0" applyNumberFormat="1" applyFont="1" applyFill="1" applyBorder="1" applyAlignment="1" applyProtection="1">
      <alignment horizontal="center" vertical="center"/>
    </xf>
    <xf numFmtId="0" fontId="28" fillId="0" borderId="11" xfId="0" applyNumberFormat="1" applyFont="1" applyFill="1" applyBorder="1" applyAlignment="1" applyProtection="1">
      <alignment horizontal="center" vertical="center"/>
    </xf>
    <xf numFmtId="0" fontId="28" fillId="0" borderId="24" xfId="0" applyNumberFormat="1" applyFont="1" applyFill="1" applyBorder="1" applyAlignment="1" applyProtection="1">
      <alignment horizontal="center" vertical="center"/>
    </xf>
    <xf numFmtId="0" fontId="28" fillId="0" borderId="25" xfId="0" applyNumberFormat="1" applyFont="1" applyFill="1" applyBorder="1" applyAlignment="1" applyProtection="1">
      <alignment horizontal="center" vertical="center"/>
    </xf>
    <xf numFmtId="0" fontId="28" fillId="0" borderId="26" xfId="0" applyNumberFormat="1" applyFont="1" applyFill="1" applyBorder="1" applyAlignment="1" applyProtection="1">
      <alignment horizontal="center" vertical="center"/>
    </xf>
    <xf numFmtId="0" fontId="28" fillId="0" borderId="12" xfId="0" applyNumberFormat="1" applyFont="1" applyFill="1" applyBorder="1" applyAlignment="1" applyProtection="1">
      <alignment horizontal="center" vertical="center"/>
    </xf>
    <xf numFmtId="0" fontId="28" fillId="0" borderId="23" xfId="0" applyNumberFormat="1" applyFont="1" applyFill="1" applyBorder="1" applyAlignment="1" applyProtection="1">
      <alignment horizontal="center" vertical="center"/>
    </xf>
    <xf numFmtId="0" fontId="28" fillId="0" borderId="27" xfId="0" applyNumberFormat="1" applyFont="1" applyFill="1" applyBorder="1" applyAlignment="1" applyProtection="1">
      <alignment horizontal="center" vertical="center"/>
    </xf>
    <xf numFmtId="0" fontId="28" fillId="0" borderId="28" xfId="0" applyNumberFormat="1" applyFont="1" applyFill="1" applyBorder="1" applyAlignment="1" applyProtection="1">
      <alignment horizontal="center" vertical="center"/>
    </xf>
    <xf numFmtId="0" fontId="28" fillId="0" borderId="13" xfId="0" applyNumberFormat="1" applyFont="1" applyFill="1" applyBorder="1" applyAlignment="1" applyProtection="1">
      <alignment horizontal="center" vertical="center"/>
    </xf>
    <xf numFmtId="0" fontId="28" fillId="0" borderId="29" xfId="0" applyNumberFormat="1" applyFont="1" applyFill="1" applyBorder="1" applyAlignment="1" applyProtection="1">
      <alignment horizontal="center" vertical="center"/>
    </xf>
    <xf numFmtId="0" fontId="28" fillId="0" borderId="30" xfId="0" applyNumberFormat="1" applyFont="1" applyFill="1" applyBorder="1" applyAlignment="1" applyProtection="1">
      <alignment horizontal="center" vertical="center"/>
    </xf>
    <xf numFmtId="0" fontId="28" fillId="0" borderId="31" xfId="0" applyNumberFormat="1" applyFont="1" applyFill="1" applyBorder="1" applyAlignment="1" applyProtection="1">
      <alignment horizontal="center" vertical="center"/>
    </xf>
    <xf numFmtId="0" fontId="29" fillId="0" borderId="29" xfId="0" applyNumberFormat="1" applyFont="1" applyFill="1" applyBorder="1" applyAlignment="1" applyProtection="1">
      <alignment horizontal="center" vertical="center"/>
    </xf>
    <xf numFmtId="164" fontId="29" fillId="0" borderId="36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49" fontId="18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164" fontId="28" fillId="0" borderId="4" xfId="0" applyNumberFormat="1" applyFont="1" applyFill="1" applyBorder="1" applyAlignment="1" applyProtection="1">
      <alignment horizontal="center" vertical="center"/>
    </xf>
    <xf numFmtId="164" fontId="28" fillId="0" borderId="5" xfId="0" applyNumberFormat="1" applyFont="1" applyFill="1" applyBorder="1" applyAlignment="1" applyProtection="1">
      <alignment horizontal="center" vertical="center"/>
    </xf>
    <xf numFmtId="164" fontId="28" fillId="0" borderId="8" xfId="0" applyNumberFormat="1" applyFont="1" applyFill="1" applyBorder="1" applyAlignment="1" applyProtection="1">
      <alignment horizontal="center" vertical="center"/>
    </xf>
    <xf numFmtId="164" fontId="29" fillId="0" borderId="20" xfId="0" applyNumberFormat="1" applyFont="1" applyFill="1" applyBorder="1" applyAlignment="1" applyProtection="1">
      <alignment horizontal="center" vertical="center"/>
    </xf>
    <xf numFmtId="164" fontId="29" fillId="0" borderId="22" xfId="0" applyNumberFormat="1" applyFont="1" applyFill="1" applyBorder="1" applyAlignment="1" applyProtection="1">
      <alignment horizontal="center" vertical="center"/>
    </xf>
    <xf numFmtId="0" fontId="26" fillId="2" borderId="37" xfId="0" applyNumberFormat="1" applyFont="1" applyFill="1" applyBorder="1" applyAlignment="1" applyProtection="1">
      <alignment horizontal="center" vertical="center"/>
    </xf>
    <xf numFmtId="0" fontId="1" fillId="2" borderId="37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vertical="center" wrapText="1"/>
    </xf>
    <xf numFmtId="0" fontId="30" fillId="0" borderId="0" xfId="0" applyNumberFormat="1" applyFont="1" applyFill="1" applyBorder="1" applyAlignment="1" applyProtection="1">
      <alignment wrapText="1"/>
    </xf>
    <xf numFmtId="164" fontId="28" fillId="0" borderId="4" xfId="0" applyNumberFormat="1" applyFont="1" applyFill="1" applyBorder="1" applyAlignment="1" applyProtection="1">
      <alignment horizontal="center" vertical="center"/>
    </xf>
    <xf numFmtId="164" fontId="28" fillId="0" borderId="8" xfId="0" applyNumberFormat="1" applyFont="1" applyFill="1" applyBorder="1" applyAlignment="1" applyProtection="1">
      <alignment horizontal="center" vertical="center"/>
    </xf>
    <xf numFmtId="164" fontId="29" fillId="0" borderId="39" xfId="0" applyNumberFormat="1" applyFont="1" applyFill="1" applyBorder="1" applyAlignment="1" applyProtection="1">
      <alignment horizontal="center" vertical="center"/>
    </xf>
    <xf numFmtId="164" fontId="28" fillId="0" borderId="46" xfId="0" applyNumberFormat="1" applyFont="1" applyFill="1" applyBorder="1" applyAlignment="1" applyProtection="1">
      <alignment horizontal="center" vertical="center"/>
    </xf>
    <xf numFmtId="164" fontId="28" fillId="0" borderId="7" xfId="0" applyNumberFormat="1" applyFont="1" applyFill="1" applyBorder="1" applyAlignment="1" applyProtection="1">
      <alignment horizontal="center" vertical="center"/>
    </xf>
    <xf numFmtId="164" fontId="28" fillId="0" borderId="1" xfId="0" applyNumberFormat="1" applyFont="1" applyFill="1" applyBorder="1" applyAlignment="1" applyProtection="1">
      <alignment horizontal="center" vertical="center"/>
    </xf>
    <xf numFmtId="164" fontId="28" fillId="0" borderId="3" xfId="0" applyNumberFormat="1" applyFont="1" applyFill="1" applyBorder="1" applyAlignment="1" applyProtection="1">
      <alignment horizontal="center" vertical="center"/>
    </xf>
    <xf numFmtId="164" fontId="29" fillId="0" borderId="23" xfId="0" applyNumberFormat="1" applyFont="1" applyFill="1" applyBorder="1" applyAlignment="1" applyProtection="1">
      <alignment horizontal="center" vertical="center"/>
    </xf>
    <xf numFmtId="164" fontId="29" fillId="0" borderId="32" xfId="0" applyNumberFormat="1" applyFont="1" applyFill="1" applyBorder="1" applyAlignment="1" applyProtection="1">
      <alignment horizontal="center" vertical="center"/>
    </xf>
    <xf numFmtId="164" fontId="28" fillId="0" borderId="2" xfId="0" applyNumberFormat="1" applyFont="1" applyFill="1" applyBorder="1" applyAlignment="1" applyProtection="1">
      <alignment horizontal="center" vertical="center"/>
    </xf>
    <xf numFmtId="164" fontId="28" fillId="0" borderId="31" xfId="0" applyNumberFormat="1" applyFont="1" applyFill="1" applyBorder="1" applyAlignment="1" applyProtection="1">
      <alignment horizontal="center" vertical="center"/>
    </xf>
    <xf numFmtId="164" fontId="28" fillId="0" borderId="12" xfId="0" applyNumberFormat="1" applyFont="1" applyFill="1" applyBorder="1" applyAlignment="1" applyProtection="1">
      <alignment horizontal="center" vertical="center"/>
    </xf>
    <xf numFmtId="164" fontId="28" fillId="0" borderId="23" xfId="0" applyNumberFormat="1" applyFont="1" applyFill="1" applyBorder="1" applyAlignment="1" applyProtection="1">
      <alignment horizontal="center" vertical="center"/>
    </xf>
    <xf numFmtId="164" fontId="28" fillId="0" borderId="27" xfId="0" applyNumberFormat="1" applyFont="1" applyFill="1" applyBorder="1" applyAlignment="1" applyProtection="1">
      <alignment horizontal="center" vertical="center"/>
    </xf>
    <xf numFmtId="0" fontId="26" fillId="0" borderId="93" xfId="0" applyNumberFormat="1" applyFont="1" applyFill="1" applyBorder="1" applyAlignment="1" applyProtection="1">
      <alignment horizontal="center" vertical="center"/>
    </xf>
    <xf numFmtId="0" fontId="1" fillId="0" borderId="93" xfId="0" applyNumberFormat="1" applyFont="1" applyFill="1" applyBorder="1" applyAlignment="1" applyProtection="1"/>
    <xf numFmtId="49" fontId="15" fillId="0" borderId="93" xfId="0" applyNumberFormat="1" applyFont="1" applyFill="1" applyBorder="1" applyAlignment="1" applyProtection="1">
      <alignment horizontal="center" vertical="center"/>
    </xf>
    <xf numFmtId="164" fontId="29" fillId="0" borderId="77" xfId="0" applyNumberFormat="1" applyFont="1" applyFill="1" applyBorder="1" applyAlignment="1" applyProtection="1">
      <alignment horizontal="center" vertical="center"/>
    </xf>
    <xf numFmtId="164" fontId="29" fillId="0" borderId="80" xfId="0" applyNumberFormat="1" applyFont="1" applyFill="1" applyBorder="1" applyAlignment="1" applyProtection="1">
      <alignment horizontal="center" vertical="center"/>
    </xf>
    <xf numFmtId="164" fontId="29" fillId="0" borderId="88" xfId="0" applyNumberFormat="1" applyFont="1" applyFill="1" applyBorder="1" applyAlignment="1" applyProtection="1">
      <alignment horizontal="center" vertical="center"/>
    </xf>
    <xf numFmtId="164" fontId="29" fillId="0" borderId="79" xfId="0" applyNumberFormat="1" applyFont="1" applyFill="1" applyBorder="1" applyAlignment="1" applyProtection="1">
      <alignment horizontal="center" vertical="center"/>
    </xf>
    <xf numFmtId="49" fontId="18" fillId="0" borderId="12" xfId="0" applyNumberFormat="1" applyFont="1" applyFill="1" applyBorder="1" applyAlignment="1" applyProtection="1">
      <alignment horizontal="left" vertical="center"/>
    </xf>
    <xf numFmtId="164" fontId="28" fillId="0" borderId="95" xfId="0" applyNumberFormat="1" applyFont="1" applyFill="1" applyBorder="1" applyAlignment="1" applyProtection="1">
      <alignment horizontal="center" vertical="center"/>
    </xf>
    <xf numFmtId="164" fontId="28" fillId="0" borderId="87" xfId="0" applyNumberFormat="1" applyFont="1" applyFill="1" applyBorder="1" applyAlignment="1" applyProtection="1">
      <alignment horizontal="center" vertical="center"/>
    </xf>
    <xf numFmtId="164" fontId="28" fillId="0" borderId="73" xfId="0" applyNumberFormat="1" applyFont="1" applyFill="1" applyBorder="1" applyAlignment="1" applyProtection="1">
      <alignment horizontal="center" vertical="center"/>
    </xf>
    <xf numFmtId="164" fontId="28" fillId="0" borderId="80" xfId="0" applyNumberFormat="1" applyFont="1" applyFill="1" applyBorder="1" applyAlignment="1" applyProtection="1">
      <alignment horizontal="center" vertical="center"/>
    </xf>
    <xf numFmtId="164" fontId="28" fillId="0" borderId="88" xfId="0" applyNumberFormat="1" applyFont="1" applyFill="1" applyBorder="1" applyAlignment="1" applyProtection="1">
      <alignment horizontal="center" vertical="center"/>
    </xf>
    <xf numFmtId="164" fontId="29" fillId="0" borderId="87" xfId="0" applyNumberFormat="1" applyFont="1" applyFill="1" applyBorder="1" applyAlignment="1" applyProtection="1">
      <alignment horizontal="center" vertical="center"/>
    </xf>
    <xf numFmtId="164" fontId="29" fillId="0" borderId="49" xfId="0" applyNumberFormat="1" applyFont="1" applyFill="1" applyBorder="1" applyAlignment="1" applyProtection="1">
      <alignment horizontal="center" vertical="center"/>
    </xf>
    <xf numFmtId="164" fontId="29" fillId="0" borderId="78" xfId="0" applyNumberFormat="1" applyFont="1" applyFill="1" applyBorder="1" applyAlignment="1" applyProtection="1">
      <alignment horizontal="center" vertical="center"/>
    </xf>
    <xf numFmtId="0" fontId="28" fillId="0" borderId="80" xfId="0" applyNumberFormat="1" applyFont="1" applyFill="1" applyBorder="1" applyAlignment="1" applyProtection="1">
      <alignment horizontal="center" vertical="center"/>
    </xf>
    <xf numFmtId="164" fontId="29" fillId="0" borderId="82" xfId="0" applyNumberFormat="1" applyFont="1" applyFill="1" applyBorder="1" applyAlignment="1" applyProtection="1">
      <alignment horizontal="center" vertical="center"/>
    </xf>
    <xf numFmtId="164" fontId="29" fillId="0" borderId="83" xfId="0" applyNumberFormat="1" applyFont="1" applyFill="1" applyBorder="1" applyAlignment="1" applyProtection="1">
      <alignment horizontal="center" vertical="center"/>
    </xf>
    <xf numFmtId="164" fontId="29" fillId="0" borderId="90" xfId="0" applyNumberFormat="1" applyFont="1" applyFill="1" applyBorder="1" applyAlignment="1" applyProtection="1">
      <alignment horizontal="center" vertical="center"/>
    </xf>
    <xf numFmtId="164" fontId="28" fillId="0" borderId="89" xfId="0" applyNumberFormat="1" applyFont="1" applyFill="1" applyBorder="1" applyAlignment="1" applyProtection="1">
      <alignment horizontal="center" vertical="center"/>
    </xf>
    <xf numFmtId="0" fontId="28" fillId="0" borderId="88" xfId="0" applyNumberFormat="1" applyFont="1" applyFill="1" applyBorder="1" applyAlignment="1" applyProtection="1">
      <alignment horizontal="center" vertical="center"/>
    </xf>
    <xf numFmtId="164" fontId="29" fillId="0" borderId="81" xfId="0" applyNumberFormat="1" applyFont="1" applyFill="1" applyBorder="1" applyAlignment="1" applyProtection="1">
      <alignment horizontal="center" vertical="center"/>
    </xf>
    <xf numFmtId="164" fontId="29" fillId="0" borderId="58" xfId="0" applyNumberFormat="1" applyFont="1" applyFill="1" applyBorder="1" applyAlignment="1" applyProtection="1">
      <alignment horizontal="center" vertical="center"/>
    </xf>
    <xf numFmtId="164" fontId="29" fillId="0" borderId="95" xfId="0" applyNumberFormat="1" applyFont="1" applyFill="1" applyBorder="1" applyAlignment="1" applyProtection="1">
      <alignment horizontal="center" vertical="center"/>
    </xf>
    <xf numFmtId="164" fontId="29" fillId="0" borderId="73" xfId="0" applyNumberFormat="1" applyFont="1" applyFill="1" applyBorder="1" applyAlignment="1" applyProtection="1">
      <alignment horizontal="center" vertical="center"/>
    </xf>
    <xf numFmtId="0" fontId="28" fillId="0" borderId="95" xfId="0" applyNumberFormat="1" applyFont="1" applyFill="1" applyBorder="1" applyAlignment="1" applyProtection="1">
      <alignment horizontal="center" vertical="center"/>
    </xf>
    <xf numFmtId="0" fontId="28" fillId="0" borderId="87" xfId="0" applyNumberFormat="1" applyFont="1" applyFill="1" applyBorder="1" applyAlignment="1" applyProtection="1">
      <alignment horizontal="center" vertical="center"/>
    </xf>
    <xf numFmtId="0" fontId="28" fillId="0" borderId="73" xfId="0" applyNumberFormat="1" applyFont="1" applyFill="1" applyBorder="1" applyAlignment="1" applyProtection="1">
      <alignment horizontal="center" vertical="center"/>
    </xf>
    <xf numFmtId="164" fontId="28" fillId="0" borderId="96" xfId="0" applyNumberFormat="1" applyFont="1" applyFill="1" applyBorder="1" applyAlignment="1" applyProtection="1">
      <alignment horizontal="center" vertical="center"/>
    </xf>
    <xf numFmtId="164" fontId="28" fillId="0" borderId="80" xfId="0" applyNumberFormat="1" applyFont="1" applyFill="1" applyBorder="1" applyAlignment="1" applyProtection="1"/>
    <xf numFmtId="164" fontId="28" fillId="0" borderId="88" xfId="0" applyNumberFormat="1" applyFont="1" applyFill="1" applyBorder="1" applyAlignment="1" applyProtection="1"/>
    <xf numFmtId="49" fontId="15" fillId="8" borderId="7" xfId="0" applyNumberFormat="1" applyFont="1" applyFill="1" applyBorder="1" applyAlignment="1" applyProtection="1">
      <alignment horizontal="center" vertical="center"/>
    </xf>
    <xf numFmtId="49" fontId="18" fillId="8" borderId="7" xfId="0" applyNumberFormat="1" applyFont="1" applyFill="1" applyBorder="1" applyAlignment="1" applyProtection="1">
      <alignment horizontal="center" vertical="center"/>
    </xf>
    <xf numFmtId="49" fontId="18" fillId="8" borderId="13" xfId="0" applyNumberFormat="1" applyFont="1" applyFill="1" applyBorder="1" applyAlignment="1" applyProtection="1">
      <alignment horizontal="center" vertical="center"/>
    </xf>
    <xf numFmtId="49" fontId="18" fillId="0" borderId="93" xfId="0" applyNumberFormat="1" applyFont="1" applyFill="1" applyBorder="1" applyAlignment="1" applyProtection="1">
      <alignment horizontal="center" vertical="center"/>
    </xf>
    <xf numFmtId="49" fontId="18" fillId="0" borderId="95" xfId="0" applyNumberFormat="1" applyFont="1" applyFill="1" applyBorder="1" applyAlignment="1" applyProtection="1">
      <alignment horizontal="center" vertical="center"/>
    </xf>
    <xf numFmtId="0" fontId="29" fillId="0" borderId="95" xfId="0" applyNumberFormat="1" applyFont="1" applyFill="1" applyBorder="1" applyAlignment="1" applyProtection="1">
      <alignment horizontal="center" vertical="center"/>
    </xf>
    <xf numFmtId="0" fontId="29" fillId="0" borderId="87" xfId="0" applyNumberFormat="1" applyFont="1" applyFill="1" applyBorder="1" applyAlignment="1" applyProtection="1">
      <alignment horizontal="center" vertical="center"/>
    </xf>
    <xf numFmtId="0" fontId="29" fillId="0" borderId="73" xfId="0" applyNumberFormat="1" applyFont="1" applyFill="1" applyBorder="1" applyAlignment="1" applyProtection="1">
      <alignment horizontal="center" vertical="center"/>
    </xf>
    <xf numFmtId="0" fontId="28" fillId="8" borderId="0" xfId="0" applyNumberFormat="1" applyFont="1" applyFill="1" applyBorder="1" applyAlignment="1" applyProtection="1">
      <alignment horizontal="left" vertical="center"/>
    </xf>
    <xf numFmtId="0" fontId="31" fillId="8" borderId="0" xfId="0" applyNumberFormat="1" applyFont="1" applyFill="1" applyBorder="1" applyAlignment="1" applyProtection="1">
      <alignment vertical="center"/>
    </xf>
    <xf numFmtId="0" fontId="30" fillId="8" borderId="0" xfId="0" applyNumberFormat="1" applyFont="1" applyFill="1" applyBorder="1" applyAlignment="1" applyProtection="1">
      <alignment horizontal="left" vertical="center" wrapText="1"/>
    </xf>
    <xf numFmtId="0" fontId="30" fillId="7" borderId="93" xfId="0" applyNumberFormat="1" applyFont="1" applyFill="1" applyBorder="1" applyAlignment="1" applyProtection="1">
      <alignment horizontal="left" vertical="center" wrapText="1"/>
    </xf>
    <xf numFmtId="0" fontId="31" fillId="7" borderId="93" xfId="0" applyNumberFormat="1" applyFont="1" applyFill="1" applyBorder="1" applyAlignment="1" applyProtection="1">
      <alignment horizontal="center" vertical="center"/>
    </xf>
    <xf numFmtId="0" fontId="31" fillId="8" borderId="0" xfId="0" applyNumberFormat="1" applyFont="1" applyFill="1" applyBorder="1" applyAlignment="1" applyProtection="1">
      <alignment horizontal="center" vertical="center"/>
    </xf>
    <xf numFmtId="0" fontId="30" fillId="8" borderId="0" xfId="0" applyNumberFormat="1" applyFont="1" applyFill="1" applyBorder="1" applyAlignment="1" applyProtection="1">
      <alignment horizontal="left" vertical="center"/>
    </xf>
    <xf numFmtId="49" fontId="30" fillId="8" borderId="0" xfId="0" applyNumberFormat="1" applyFont="1" applyFill="1" applyBorder="1" applyAlignment="1" applyProtection="1">
      <alignment horizontal="left" vertical="center"/>
    </xf>
    <xf numFmtId="0" fontId="31" fillId="8" borderId="0" xfId="0" applyNumberFormat="1" applyFont="1" applyFill="1" applyBorder="1" applyAlignment="1" applyProtection="1">
      <alignment horizontal="left" vertical="center"/>
    </xf>
    <xf numFmtId="0" fontId="34" fillId="7" borderId="87" xfId="0" applyNumberFormat="1" applyFont="1" applyFill="1" applyBorder="1" applyAlignment="1" applyProtection="1">
      <alignment horizontal="center" vertical="center"/>
    </xf>
    <xf numFmtId="0" fontId="34" fillId="7" borderId="96" xfId="0" applyNumberFormat="1" applyFont="1" applyFill="1" applyBorder="1" applyAlignment="1" applyProtection="1">
      <alignment horizontal="center" vertical="center"/>
    </xf>
    <xf numFmtId="0" fontId="20" fillId="0" borderId="93" xfId="0" applyNumberFormat="1" applyFont="1" applyFill="1" applyBorder="1" applyAlignment="1" applyProtection="1">
      <alignment horizontal="left" vertical="center" wrapText="1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28" fillId="0" borderId="7" xfId="0" applyNumberFormat="1" applyFont="1" applyFill="1" applyBorder="1" applyAlignment="1" applyProtection="1">
      <alignment horizontal="center" vertical="center"/>
    </xf>
    <xf numFmtId="0" fontId="28" fillId="0" borderId="7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28" fillId="0" borderId="3" xfId="0" applyNumberFormat="1" applyFont="1" applyFill="1" applyBorder="1" applyAlignment="1" applyProtection="1">
      <alignment horizontal="center" vertical="center"/>
    </xf>
    <xf numFmtId="0" fontId="18" fillId="8" borderId="95" xfId="0" applyNumberFormat="1" applyFont="1" applyFill="1" applyBorder="1" applyAlignment="1" applyProtection="1">
      <alignment horizontal="center" vertical="center" wrapText="1"/>
    </xf>
    <xf numFmtId="0" fontId="18" fillId="8" borderId="87" xfId="0" applyNumberFormat="1" applyFont="1" applyFill="1" applyBorder="1" applyAlignment="1" applyProtection="1">
      <alignment horizontal="center" vertical="center" wrapText="1"/>
    </xf>
    <xf numFmtId="0" fontId="18" fillId="8" borderId="73" xfId="0" applyNumberFormat="1" applyFont="1" applyFill="1" applyBorder="1" applyAlignment="1" applyProtection="1">
      <alignment horizontal="center" vertical="center" wrapText="1"/>
    </xf>
    <xf numFmtId="0" fontId="18" fillId="8" borderId="49" xfId="0" applyNumberFormat="1" applyFont="1" applyFill="1" applyBorder="1" applyAlignment="1" applyProtection="1">
      <alignment horizontal="center" vertical="center" wrapText="1"/>
    </xf>
    <xf numFmtId="0" fontId="18" fillId="8" borderId="90" xfId="0" applyNumberFormat="1" applyFont="1" applyFill="1" applyBorder="1" applyAlignment="1" applyProtection="1">
      <alignment horizontal="center" vertical="center" wrapText="1"/>
    </xf>
    <xf numFmtId="0" fontId="18" fillId="8" borderId="47" xfId="0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30" fillId="0" borderId="0" xfId="0" applyNumberFormat="1" applyFont="1" applyFill="1" applyBorder="1" applyAlignment="1" applyProtection="1"/>
    <xf numFmtId="0" fontId="45" fillId="0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horizontal="left" vertical="center" wrapText="1"/>
    </xf>
    <xf numFmtId="0" fontId="44" fillId="0" borderId="0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>
      <alignment horizontal="left" vertical="center" wrapText="1"/>
    </xf>
    <xf numFmtId="0" fontId="28" fillId="0" borderId="0" xfId="0" applyNumberFormat="1" applyFont="1" applyFill="1" applyBorder="1" applyAlignment="1" applyProtection="1">
      <alignment vertical="center" wrapText="1"/>
    </xf>
    <xf numFmtId="0" fontId="28" fillId="0" borderId="0" xfId="0" applyNumberFormat="1" applyFont="1" applyFill="1" applyBorder="1" applyAlignment="1" applyProtection="1">
      <alignment vertical="justify" wrapText="1"/>
    </xf>
    <xf numFmtId="0" fontId="28" fillId="0" borderId="0" xfId="0" applyNumberFormat="1" applyFont="1" applyFill="1" applyBorder="1" applyAlignment="1" applyProtection="1">
      <alignment horizontal="left" wrapText="1"/>
    </xf>
    <xf numFmtId="0" fontId="28" fillId="0" borderId="0" xfId="0" applyNumberFormat="1" applyFont="1" applyFill="1" applyBorder="1" applyAlignment="1" applyProtection="1">
      <alignment horizontal="left" vertical="justify" wrapText="1"/>
    </xf>
    <xf numFmtId="0" fontId="30" fillId="0" borderId="0" xfId="0" applyNumberFormat="1" applyFont="1" applyFill="1" applyBorder="1" applyAlignment="1" applyProtection="1">
      <alignment vertical="justify" wrapText="1"/>
    </xf>
    <xf numFmtId="0" fontId="30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>
      <alignment horizontal="left"/>
    </xf>
    <xf numFmtId="0" fontId="30" fillId="0" borderId="0" xfId="0" applyNumberFormat="1" applyFont="1" applyFill="1" applyBorder="1" applyAlignment="1" applyProtection="1">
      <alignment vertical="top" wrapText="1"/>
    </xf>
    <xf numFmtId="0" fontId="38" fillId="0" borderId="39" xfId="0" applyNumberFormat="1" applyFont="1" applyFill="1" applyBorder="1" applyAlignment="1" applyProtection="1">
      <alignment horizontal="center" vertical="center"/>
    </xf>
    <xf numFmtId="0" fontId="38" fillId="0" borderId="34" xfId="0" applyNumberFormat="1" applyFont="1" applyFill="1" applyBorder="1" applyAlignment="1" applyProtection="1">
      <alignment horizontal="center" vertical="center"/>
    </xf>
    <xf numFmtId="0" fontId="38" fillId="0" borderId="36" xfId="0" applyNumberFormat="1" applyFont="1" applyFill="1" applyBorder="1" applyAlignment="1" applyProtection="1">
      <alignment horizontal="center" vertical="center"/>
    </xf>
    <xf numFmtId="0" fontId="38" fillId="0" borderId="35" xfId="0" applyNumberFormat="1" applyFont="1" applyFill="1" applyBorder="1" applyAlignment="1" applyProtection="1">
      <alignment horizontal="center" vertical="center" textRotation="90"/>
    </xf>
    <xf numFmtId="0" fontId="38" fillId="0" borderId="3" xfId="0" applyNumberFormat="1" applyFont="1" applyFill="1" applyBorder="1" applyAlignment="1" applyProtection="1">
      <alignment horizontal="center" vertical="center" textRotation="90"/>
    </xf>
    <xf numFmtId="0" fontId="18" fillId="8" borderId="91" xfId="0" applyNumberFormat="1" applyFont="1" applyFill="1" applyBorder="1" applyAlignment="1" applyProtection="1">
      <alignment horizontal="center" vertical="center" wrapText="1"/>
    </xf>
    <xf numFmtId="0" fontId="29" fillId="0" borderId="34" xfId="0" applyNumberFormat="1" applyFont="1" applyFill="1" applyBorder="1" applyAlignment="1" applyProtection="1">
      <alignment horizontal="center" vertical="center" wrapText="1"/>
    </xf>
    <xf numFmtId="0" fontId="24" fillId="0" borderId="33" xfId="0" applyNumberFormat="1" applyFont="1" applyFill="1" applyBorder="1" applyAlignment="1" applyProtection="1">
      <alignment horizontal="center" vertical="center" textRotation="90"/>
    </xf>
    <xf numFmtId="0" fontId="24" fillId="0" borderId="7" xfId="0" applyNumberFormat="1" applyFont="1" applyFill="1" applyBorder="1" applyAlignment="1" applyProtection="1">
      <alignment horizontal="center" vertical="center" textRotation="90"/>
    </xf>
    <xf numFmtId="0" fontId="38" fillId="0" borderId="34" xfId="0" applyNumberFormat="1" applyFont="1" applyFill="1" applyBorder="1" applyAlignment="1" applyProtection="1">
      <alignment horizontal="center" vertical="center" wrapText="1"/>
    </xf>
    <xf numFmtId="0" fontId="38" fillId="0" borderId="1" xfId="0" applyNumberFormat="1" applyFont="1" applyFill="1" applyBorder="1" applyAlignment="1" applyProtection="1">
      <alignment horizontal="center" vertical="center"/>
    </xf>
    <xf numFmtId="0" fontId="38" fillId="0" borderId="16" xfId="0" applyNumberFormat="1" applyFont="1" applyFill="1" applyBorder="1" applyAlignment="1" applyProtection="1">
      <alignment horizontal="center" vertical="center" wrapText="1"/>
    </xf>
    <xf numFmtId="0" fontId="38" fillId="0" borderId="23" xfId="0" applyNumberFormat="1" applyFont="1" applyFill="1" applyBorder="1" applyAlignment="1" applyProtection="1">
      <alignment horizontal="center" vertical="center"/>
    </xf>
    <xf numFmtId="0" fontId="38" fillId="0" borderId="23" xfId="0" applyNumberFormat="1" applyFont="1" applyFill="1" applyBorder="1" applyAlignment="1" applyProtection="1">
      <alignment horizontal="center" vertical="center" wrapText="1"/>
    </xf>
    <xf numFmtId="0" fontId="38" fillId="0" borderId="33" xfId="0" applyNumberFormat="1" applyFont="1" applyFill="1" applyBorder="1" applyAlignment="1" applyProtection="1">
      <alignment horizontal="center" vertical="center" textRotation="90"/>
    </xf>
    <xf numFmtId="0" fontId="38" fillId="0" borderId="7" xfId="0" applyNumberFormat="1" applyFont="1" applyFill="1" applyBorder="1" applyAlignment="1" applyProtection="1">
      <alignment horizontal="center" vertical="center" textRotation="90"/>
    </xf>
    <xf numFmtId="0" fontId="38" fillId="0" borderId="34" xfId="0" applyNumberFormat="1" applyFont="1" applyFill="1" applyBorder="1" applyAlignment="1" applyProtection="1">
      <alignment horizontal="center" vertical="center" textRotation="90"/>
    </xf>
    <xf numFmtId="0" fontId="38" fillId="0" borderId="1" xfId="0" applyNumberFormat="1" applyFont="1" applyFill="1" applyBorder="1" applyAlignment="1" applyProtection="1">
      <alignment horizontal="center" vertical="center" textRotation="90"/>
    </xf>
    <xf numFmtId="0" fontId="38" fillId="0" borderId="16" xfId="0" applyNumberFormat="1" applyFont="1" applyFill="1" applyBorder="1" applyAlignment="1" applyProtection="1">
      <alignment horizontal="center" vertical="center" textRotation="90" wrapText="1"/>
    </xf>
    <xf numFmtId="0" fontId="38" fillId="0" borderId="23" xfId="0" applyNumberFormat="1" applyFont="1" applyFill="1" applyBorder="1" applyAlignment="1" applyProtection="1">
      <alignment horizontal="center" vertical="center" textRotation="90" wrapText="1"/>
    </xf>
    <xf numFmtId="0" fontId="38" fillId="0" borderId="34" xfId="0" applyNumberFormat="1" applyFont="1" applyFill="1" applyBorder="1" applyAlignment="1" applyProtection="1">
      <alignment horizontal="center" vertical="center" textRotation="90" wrapText="1"/>
    </xf>
    <xf numFmtId="0" fontId="29" fillId="0" borderId="34" xfId="0" applyNumberFormat="1" applyFont="1" applyFill="1" applyBorder="1" applyAlignment="1" applyProtection="1">
      <alignment horizontal="center" vertical="center"/>
    </xf>
    <xf numFmtId="0" fontId="29" fillId="0" borderId="36" xfId="0" applyNumberFormat="1" applyFont="1" applyFill="1" applyBorder="1" applyAlignment="1" applyProtection="1">
      <alignment horizontal="center" vertical="center"/>
    </xf>
    <xf numFmtId="0" fontId="15" fillId="0" borderId="33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13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29" fillId="0" borderId="29" xfId="0" applyNumberFormat="1" applyFont="1" applyFill="1" applyBorder="1" applyAlignment="1" applyProtection="1">
      <alignment horizontal="center" vertical="center" wrapText="1"/>
    </xf>
    <xf numFmtId="0" fontId="18" fillId="0" borderId="34" xfId="0" applyNumberFormat="1" applyFont="1" applyFill="1" applyBorder="1" applyAlignment="1" applyProtection="1">
      <alignment horizontal="center" vertical="center" textRotation="90"/>
    </xf>
    <xf numFmtId="0" fontId="18" fillId="0" borderId="1" xfId="0" applyNumberFormat="1" applyFont="1" applyFill="1" applyBorder="1" applyAlignment="1" applyProtection="1">
      <alignment horizontal="center" vertical="center" textRotation="90"/>
    </xf>
    <xf numFmtId="0" fontId="18" fillId="0" borderId="29" xfId="0" applyNumberFormat="1" applyFont="1" applyFill="1" applyBorder="1" applyAlignment="1" applyProtection="1">
      <alignment horizontal="center" vertical="center" textRotation="90"/>
    </xf>
    <xf numFmtId="0" fontId="29" fillId="0" borderId="40" xfId="0" applyNumberFormat="1" applyFont="1" applyFill="1" applyBorder="1" applyAlignment="1" applyProtection="1">
      <alignment horizontal="center" vertical="center" textRotation="90" wrapText="1"/>
    </xf>
    <xf numFmtId="0" fontId="29" fillId="0" borderId="38" xfId="0" applyNumberFormat="1" applyFont="1" applyFill="1" applyBorder="1" applyAlignment="1" applyProtection="1">
      <alignment horizontal="center" vertical="center" textRotation="90" wrapText="1"/>
    </xf>
    <xf numFmtId="0" fontId="29" fillId="0" borderId="41" xfId="0" applyNumberFormat="1" applyFont="1" applyFill="1" applyBorder="1" applyAlignment="1" applyProtection="1">
      <alignment horizontal="center" vertical="center" textRotation="90" wrapText="1"/>
    </xf>
    <xf numFmtId="0" fontId="29" fillId="0" borderId="40" xfId="0" applyNumberFormat="1" applyFont="1" applyFill="1" applyBorder="1" applyAlignment="1" applyProtection="1">
      <alignment horizontal="center" vertical="center" textRotation="90"/>
    </xf>
    <xf numFmtId="0" fontId="29" fillId="0" borderId="38" xfId="0" applyNumberFormat="1" applyFont="1" applyFill="1" applyBorder="1" applyAlignment="1" applyProtection="1">
      <alignment horizontal="center" vertical="center" textRotation="90"/>
    </xf>
    <xf numFmtId="0" fontId="29" fillId="0" borderId="41" xfId="0" applyNumberFormat="1" applyFont="1" applyFill="1" applyBorder="1" applyAlignment="1" applyProtection="1">
      <alignment horizontal="center" vertical="center" textRotation="90"/>
    </xf>
    <xf numFmtId="0" fontId="33" fillId="0" borderId="1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center" vertical="center"/>
    </xf>
    <xf numFmtId="0" fontId="27" fillId="0" borderId="2" xfId="0" applyNumberFormat="1" applyFont="1" applyFill="1" applyBorder="1" applyAlignment="1" applyProtection="1">
      <alignment horizontal="center" vertical="center"/>
    </xf>
    <xf numFmtId="0" fontId="27" fillId="0" borderId="29" xfId="0" applyNumberFormat="1" applyFont="1" applyFill="1" applyBorder="1" applyAlignment="1" applyProtection="1">
      <alignment horizontal="center" vertical="center" wrapText="1"/>
    </xf>
    <xf numFmtId="0" fontId="27" fillId="0" borderId="29" xfId="0" applyNumberFormat="1" applyFont="1" applyFill="1" applyBorder="1" applyAlignment="1" applyProtection="1">
      <alignment horizontal="center" vertical="center"/>
    </xf>
    <xf numFmtId="0" fontId="27" fillId="0" borderId="31" xfId="0" applyNumberFormat="1" applyFont="1" applyFill="1" applyBorder="1" applyAlignment="1" applyProtection="1">
      <alignment horizontal="center" vertical="center"/>
    </xf>
    <xf numFmtId="0" fontId="18" fillId="0" borderId="31" xfId="0" applyNumberFormat="1" applyFont="1" applyFill="1" applyBorder="1" applyAlignment="1" applyProtection="1">
      <alignment horizontal="center" vertical="center" textRotation="90"/>
    </xf>
    <xf numFmtId="0" fontId="28" fillId="0" borderId="1" xfId="0" applyNumberFormat="1" applyFont="1" applyFill="1" applyBorder="1" applyAlignment="1" applyProtection="1">
      <alignment horizontal="left" vertical="center" wrapText="1"/>
    </xf>
    <xf numFmtId="164" fontId="18" fillId="0" borderId="1" xfId="0" applyNumberFormat="1" applyFont="1" applyFill="1" applyBorder="1" applyAlignment="1" applyProtection="1">
      <alignment horizontal="center" vertical="center"/>
    </xf>
    <xf numFmtId="164" fontId="18" fillId="0" borderId="88" xfId="0" applyNumberFormat="1" applyFont="1" applyFill="1" applyBorder="1" applyAlignment="1" applyProtection="1">
      <alignment horizontal="center" vertical="center"/>
    </xf>
    <xf numFmtId="164" fontId="28" fillId="0" borderId="95" xfId="0" applyNumberFormat="1" applyFont="1" applyFill="1" applyBorder="1" applyAlignment="1" applyProtection="1">
      <alignment horizontal="center" vertical="center"/>
    </xf>
    <xf numFmtId="164" fontId="28" fillId="0" borderId="87" xfId="0" applyNumberFormat="1" applyFont="1" applyFill="1" applyBorder="1" applyAlignment="1" applyProtection="1">
      <alignment horizontal="center" vertical="center"/>
    </xf>
    <xf numFmtId="164" fontId="28" fillId="0" borderId="73" xfId="0" applyNumberFormat="1" applyFont="1" applyFill="1" applyBorder="1" applyAlignment="1" applyProtection="1">
      <alignment horizontal="center" vertical="center"/>
    </xf>
    <xf numFmtId="164" fontId="28" fillId="0" borderId="38" xfId="0" applyNumberFormat="1" applyFont="1" applyFill="1" applyBorder="1" applyAlignment="1" applyProtection="1">
      <alignment horizontal="center" vertical="center"/>
    </xf>
    <xf numFmtId="0" fontId="18" fillId="8" borderId="38" xfId="0" applyNumberFormat="1" applyFont="1" applyFill="1" applyBorder="1" applyAlignment="1" applyProtection="1">
      <alignment horizontal="center" vertical="center" wrapText="1"/>
    </xf>
    <xf numFmtId="0" fontId="29" fillId="0" borderId="24" xfId="0" applyNumberFormat="1" applyFont="1" applyFill="1" applyBorder="1" applyAlignment="1" applyProtection="1">
      <alignment horizontal="left" vertical="center" wrapText="1"/>
    </xf>
    <xf numFmtId="0" fontId="18" fillId="0" borderId="24" xfId="0" applyNumberFormat="1" applyFont="1" applyFill="1" applyBorder="1" applyAlignment="1" applyProtection="1">
      <alignment horizontal="center" vertical="center"/>
    </xf>
    <xf numFmtId="0" fontId="18" fillId="0" borderId="26" xfId="0" applyNumberFormat="1" applyFont="1" applyFill="1" applyBorder="1" applyAlignment="1" applyProtection="1">
      <alignment horizontal="center" vertical="center"/>
    </xf>
    <xf numFmtId="164" fontId="29" fillId="0" borderId="15" xfId="0" applyNumberFormat="1" applyFont="1" applyFill="1" applyBorder="1" applyAlignment="1" applyProtection="1">
      <alignment horizontal="center" vertical="center"/>
    </xf>
    <xf numFmtId="0" fontId="29" fillId="0" borderId="16" xfId="0" applyNumberFormat="1" applyFont="1" applyFill="1" applyBorder="1" applyAlignment="1" applyProtection="1">
      <alignment horizontal="center" vertical="center"/>
    </xf>
    <xf numFmtId="164" fontId="29" fillId="0" borderId="42" xfId="0" applyNumberFormat="1" applyFont="1" applyFill="1" applyBorder="1" applyAlignment="1" applyProtection="1">
      <alignment horizontal="center" vertical="center"/>
    </xf>
    <xf numFmtId="164" fontId="29" fillId="0" borderId="43" xfId="0" applyNumberFormat="1" applyFont="1" applyFill="1" applyBorder="1" applyAlignment="1" applyProtection="1">
      <alignment horizontal="center" vertical="center"/>
    </xf>
    <xf numFmtId="0" fontId="23" fillId="0" borderId="86" xfId="0" applyNumberFormat="1" applyFont="1" applyFill="1" applyBorder="1" applyAlignment="1" applyProtection="1">
      <alignment horizontal="center" vertical="center"/>
    </xf>
    <xf numFmtId="0" fontId="29" fillId="0" borderId="23" xfId="0" applyNumberFormat="1" applyFont="1" applyFill="1" applyBorder="1" applyAlignment="1" applyProtection="1">
      <alignment horizontal="left" vertical="center" wrapText="1"/>
    </xf>
    <xf numFmtId="164" fontId="18" fillId="0" borderId="23" xfId="0" applyNumberFormat="1" applyFont="1" applyFill="1" applyBorder="1" applyAlignment="1" applyProtection="1">
      <alignment horizontal="center" vertical="center"/>
    </xf>
    <xf numFmtId="164" fontId="18" fillId="0" borderId="89" xfId="0" applyNumberFormat="1" applyFont="1" applyFill="1" applyBorder="1" applyAlignment="1" applyProtection="1">
      <alignment horizontal="center" vertical="center"/>
    </xf>
    <xf numFmtId="164" fontId="29" fillId="0" borderId="81" xfId="0" applyNumberFormat="1" applyFont="1" applyFill="1" applyBorder="1" applyAlignment="1" applyProtection="1">
      <alignment horizontal="center" vertical="center"/>
    </xf>
    <xf numFmtId="164" fontId="29" fillId="0" borderId="82" xfId="0" applyNumberFormat="1" applyFont="1" applyFill="1" applyBorder="1" applyAlignment="1" applyProtection="1">
      <alignment horizontal="center" vertical="center"/>
    </xf>
    <xf numFmtId="164" fontId="29" fillId="0" borderId="36" xfId="0" applyNumberFormat="1" applyFont="1" applyFill="1" applyBorder="1" applyAlignment="1" applyProtection="1">
      <alignment horizontal="center" vertical="center"/>
    </xf>
    <xf numFmtId="164" fontId="29" fillId="0" borderId="58" xfId="0" applyNumberFormat="1" applyFont="1" applyFill="1" applyBorder="1" applyAlignment="1" applyProtection="1">
      <alignment horizontal="center" vertical="center"/>
    </xf>
    <xf numFmtId="164" fontId="29" fillId="0" borderId="9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left" vertical="center" wrapText="1"/>
    </xf>
    <xf numFmtId="164" fontId="29" fillId="0" borderId="95" xfId="0" applyNumberFormat="1" applyFont="1" applyFill="1" applyBorder="1" applyAlignment="1" applyProtection="1">
      <alignment horizontal="center" vertical="center"/>
    </xf>
    <xf numFmtId="164" fontId="29" fillId="0" borderId="87" xfId="0" applyNumberFormat="1" applyFont="1" applyFill="1" applyBorder="1" applyAlignment="1" applyProtection="1">
      <alignment horizontal="center" vertical="center"/>
    </xf>
    <xf numFmtId="164" fontId="29" fillId="0" borderId="73" xfId="0" applyNumberFormat="1" applyFont="1" applyFill="1" applyBorder="1" applyAlignment="1" applyProtection="1">
      <alignment horizontal="center" vertical="center"/>
    </xf>
    <xf numFmtId="164" fontId="29" fillId="0" borderId="38" xfId="0" applyNumberFormat="1" applyFont="1" applyFill="1" applyBorder="1" applyAlignment="1" applyProtection="1">
      <alignment horizontal="center" vertical="center"/>
    </xf>
    <xf numFmtId="0" fontId="18" fillId="7" borderId="76" xfId="0" applyNumberFormat="1" applyFont="1" applyFill="1" applyBorder="1" applyAlignment="1" applyProtection="1">
      <alignment horizontal="center" vertical="center" wrapText="1"/>
    </xf>
    <xf numFmtId="164" fontId="15" fillId="0" borderId="2" xfId="0" applyNumberFormat="1" applyFont="1" applyFill="1" applyBorder="1" applyAlignment="1" applyProtection="1">
      <alignment horizontal="center" vertical="center"/>
    </xf>
    <xf numFmtId="164" fontId="15" fillId="0" borderId="9" xfId="0" applyNumberFormat="1" applyFont="1" applyFill="1" applyBorder="1" applyAlignment="1" applyProtection="1">
      <alignment horizontal="center" vertical="center"/>
    </xf>
    <xf numFmtId="164" fontId="15" fillId="0" borderId="78" xfId="0" applyNumberFormat="1" applyFont="1" applyFill="1" applyBorder="1" applyAlignment="1" applyProtection="1">
      <alignment horizontal="center" vertical="center"/>
    </xf>
    <xf numFmtId="0" fontId="18" fillId="4" borderId="76" xfId="0" applyNumberFormat="1" applyFont="1" applyFill="1" applyBorder="1" applyAlignment="1" applyProtection="1">
      <alignment horizontal="center" vertical="center" wrapText="1"/>
    </xf>
    <xf numFmtId="164" fontId="19" fillId="0" borderId="1" xfId="0" applyNumberFormat="1" applyFont="1" applyFill="1" applyBorder="1" applyAlignment="1" applyProtection="1">
      <alignment horizontal="center" vertical="center"/>
    </xf>
    <xf numFmtId="164" fontId="19" fillId="0" borderId="88" xfId="0" applyNumberFormat="1" applyFont="1" applyFill="1" applyBorder="1" applyAlignment="1" applyProtection="1">
      <alignment horizontal="center" vertical="center"/>
    </xf>
    <xf numFmtId="164" fontId="29" fillId="0" borderId="20" xfId="0" applyNumberFormat="1" applyFont="1" applyFill="1" applyBorder="1" applyAlignment="1" applyProtection="1">
      <alignment horizontal="center" vertical="center"/>
    </xf>
    <xf numFmtId="164" fontId="29" fillId="0" borderId="22" xfId="0" applyNumberFormat="1" applyFont="1" applyFill="1" applyBorder="1" applyAlignment="1" applyProtection="1">
      <alignment horizontal="center" vertical="center"/>
    </xf>
    <xf numFmtId="0" fontId="15" fillId="7" borderId="76" xfId="0" applyNumberFormat="1" applyFont="1" applyFill="1" applyBorder="1" applyAlignment="1" applyProtection="1">
      <alignment horizontal="center" vertical="center" wrapText="1"/>
    </xf>
    <xf numFmtId="0" fontId="29" fillId="0" borderId="2" xfId="0" applyNumberFormat="1" applyFont="1" applyFill="1" applyBorder="1" applyAlignment="1" applyProtection="1">
      <alignment horizontal="left" vertical="center" wrapText="1"/>
    </xf>
    <xf numFmtId="0" fontId="29" fillId="0" borderId="21" xfId="0" applyNumberFormat="1" applyFont="1" applyFill="1" applyBorder="1" applyAlignment="1" applyProtection="1">
      <alignment horizontal="left" vertical="center" wrapText="1"/>
    </xf>
    <xf numFmtId="0" fontId="29" fillId="0" borderId="9" xfId="0" applyNumberFormat="1" applyFont="1" applyFill="1" applyBorder="1" applyAlignment="1" applyProtection="1">
      <alignment horizontal="left" vertical="center" wrapText="1"/>
    </xf>
    <xf numFmtId="164" fontId="15" fillId="0" borderId="87" xfId="0" applyNumberFormat="1" applyFont="1" applyFill="1" applyBorder="1" applyAlignment="1" applyProtection="1">
      <alignment horizontal="center" vertical="center"/>
    </xf>
    <xf numFmtId="164" fontId="15" fillId="0" borderId="73" xfId="0" applyNumberFormat="1" applyFont="1" applyFill="1" applyBorder="1" applyAlignment="1" applyProtection="1">
      <alignment horizontal="center" vertical="center"/>
    </xf>
    <xf numFmtId="0" fontId="18" fillId="7" borderId="77" xfId="0" applyNumberFormat="1" applyFont="1" applyFill="1" applyBorder="1" applyAlignment="1" applyProtection="1">
      <alignment horizontal="center" vertical="center" wrapText="1"/>
    </xf>
    <xf numFmtId="0" fontId="15" fillId="7" borderId="78" xfId="0" applyNumberFormat="1" applyFont="1" applyFill="1" applyBorder="1" applyAlignment="1" applyProtection="1">
      <alignment horizontal="center" vertical="center" wrapText="1"/>
    </xf>
    <xf numFmtId="0" fontId="15" fillId="7" borderId="79" xfId="0" applyNumberFormat="1" applyFont="1" applyFill="1" applyBorder="1" applyAlignment="1" applyProtection="1">
      <alignment horizontal="center" vertical="center" wrapText="1"/>
    </xf>
    <xf numFmtId="164" fontId="18" fillId="7" borderId="87" xfId="0" applyNumberFormat="1" applyFont="1" applyFill="1" applyBorder="1" applyAlignment="1" applyProtection="1">
      <alignment horizontal="center" vertical="center"/>
    </xf>
    <xf numFmtId="164" fontId="18" fillId="7" borderId="88" xfId="0" applyNumberFormat="1" applyFont="1" applyFill="1" applyBorder="1" applyAlignment="1" applyProtection="1">
      <alignment horizontal="center" vertical="center"/>
    </xf>
    <xf numFmtId="0" fontId="28" fillId="0" borderId="2" xfId="0" applyNumberFormat="1" applyFont="1" applyFill="1" applyBorder="1" applyAlignment="1" applyProtection="1">
      <alignment horizontal="left" vertical="center" wrapText="1"/>
    </xf>
    <xf numFmtId="0" fontId="28" fillId="0" borderId="21" xfId="0" applyNumberFormat="1" applyFont="1" applyFill="1" applyBorder="1" applyAlignment="1" applyProtection="1">
      <alignment horizontal="left" vertical="center" wrapText="1"/>
    </xf>
    <xf numFmtId="0" fontId="28" fillId="0" borderId="9" xfId="0" applyNumberFormat="1" applyFont="1" applyFill="1" applyBorder="1" applyAlignment="1" applyProtection="1">
      <alignment horizontal="left" vertical="center" wrapText="1"/>
    </xf>
    <xf numFmtId="164" fontId="28" fillId="0" borderId="47" xfId="0" applyNumberFormat="1" applyFont="1" applyFill="1" applyBorder="1" applyAlignment="1" applyProtection="1">
      <alignment horizontal="center" vertical="center"/>
    </xf>
    <xf numFmtId="164" fontId="28" fillId="0" borderId="49" xfId="0" applyNumberFormat="1" applyFont="1" applyFill="1" applyBorder="1" applyAlignment="1" applyProtection="1">
      <alignment horizontal="center" vertical="center"/>
    </xf>
    <xf numFmtId="0" fontId="18" fillId="7" borderId="78" xfId="0" applyNumberFormat="1" applyFont="1" applyFill="1" applyBorder="1" applyAlignment="1" applyProtection="1">
      <alignment horizontal="center" vertical="center" wrapText="1"/>
    </xf>
    <xf numFmtId="0" fontId="18" fillId="7" borderId="79" xfId="0" applyNumberFormat="1" applyFont="1" applyFill="1" applyBorder="1" applyAlignment="1" applyProtection="1">
      <alignment horizontal="center" vertical="center" wrapText="1"/>
    </xf>
    <xf numFmtId="0" fontId="29" fillId="7" borderId="87" xfId="0" applyNumberFormat="1" applyFont="1" applyFill="1" applyBorder="1" applyAlignment="1" applyProtection="1">
      <alignment horizontal="left" vertical="center" wrapText="1"/>
    </xf>
    <xf numFmtId="0" fontId="36" fillId="0" borderId="1" xfId="0" applyNumberFormat="1" applyFont="1" applyFill="1" applyBorder="1" applyAlignment="1" applyProtection="1">
      <alignment horizontal="left" vertical="center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8" fillId="0" borderId="88" xfId="0" applyNumberFormat="1" applyFont="1" applyFill="1" applyBorder="1" applyAlignment="1" applyProtection="1">
      <alignment horizontal="center" vertical="center"/>
    </xf>
    <xf numFmtId="0" fontId="28" fillId="0" borderId="95" xfId="0" applyNumberFormat="1" applyFont="1" applyFill="1" applyBorder="1" applyAlignment="1" applyProtection="1">
      <alignment horizontal="center" vertical="center"/>
    </xf>
    <xf numFmtId="0" fontId="28" fillId="0" borderId="87" xfId="0" applyNumberFormat="1" applyFont="1" applyFill="1" applyBorder="1" applyAlignment="1" applyProtection="1">
      <alignment horizontal="center" vertical="center"/>
    </xf>
    <xf numFmtId="0" fontId="28" fillId="0" borderId="73" xfId="0" applyNumberFormat="1" applyFont="1" applyFill="1" applyBorder="1" applyAlignment="1" applyProtection="1">
      <alignment horizontal="center" vertical="center"/>
    </xf>
    <xf numFmtId="0" fontId="28" fillId="0" borderId="20" xfId="0" applyNumberFormat="1" applyFont="1" applyFill="1" applyBorder="1" applyAlignment="1" applyProtection="1">
      <alignment horizontal="center" vertical="center"/>
    </xf>
    <xf numFmtId="0" fontId="28" fillId="0" borderId="22" xfId="0" applyNumberFormat="1" applyFont="1" applyFill="1" applyBorder="1" applyAlignment="1" applyProtection="1">
      <alignment horizontal="center" vertical="center"/>
    </xf>
    <xf numFmtId="0" fontId="37" fillId="0" borderId="87" xfId="0" applyNumberFormat="1" applyFont="1" applyFill="1" applyBorder="1" applyAlignment="1" applyProtection="1">
      <alignment horizontal="center" vertical="center"/>
    </xf>
    <xf numFmtId="0" fontId="37" fillId="0" borderId="73" xfId="0" applyNumberFormat="1" applyFont="1" applyFill="1" applyBorder="1" applyAlignment="1" applyProtection="1">
      <alignment horizontal="center" vertical="center"/>
    </xf>
    <xf numFmtId="0" fontId="28" fillId="0" borderId="80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28" fillId="0" borderId="3" xfId="0" applyNumberFormat="1" applyFont="1" applyFill="1" applyBorder="1" applyAlignment="1" applyProtection="1">
      <alignment horizontal="center" vertical="center"/>
    </xf>
    <xf numFmtId="0" fontId="28" fillId="0" borderId="7" xfId="0" applyNumberFormat="1" applyFont="1" applyFill="1" applyBorder="1" applyAlignment="1" applyProtection="1">
      <alignment horizontal="center" vertical="center"/>
    </xf>
    <xf numFmtId="0" fontId="37" fillId="0" borderId="7" xfId="0" applyNumberFormat="1" applyFont="1" applyFill="1" applyBorder="1" applyAlignment="1" applyProtection="1">
      <alignment horizontal="center" vertical="center"/>
    </xf>
    <xf numFmtId="0" fontId="37" fillId="0" borderId="1" xfId="0" applyNumberFormat="1" applyFont="1" applyFill="1" applyBorder="1" applyAlignment="1" applyProtection="1">
      <alignment horizontal="center" vertical="center"/>
    </xf>
    <xf numFmtId="0" fontId="28" fillId="0" borderId="2" xfId="0" applyNumberFormat="1" applyFont="1" applyFill="1" applyBorder="1" applyAlignment="1" applyProtection="1">
      <alignment horizontal="center" vertical="center"/>
    </xf>
    <xf numFmtId="0" fontId="37" fillId="0" borderId="2" xfId="0" applyNumberFormat="1" applyFont="1" applyFill="1" applyBorder="1" applyAlignment="1" applyProtection="1">
      <alignment horizontal="center" vertical="center"/>
    </xf>
    <xf numFmtId="0" fontId="28" fillId="0" borderId="38" xfId="0" applyNumberFormat="1" applyFont="1" applyFill="1" applyBorder="1" applyAlignment="1" applyProtection="1">
      <alignment horizontal="center" vertical="center"/>
    </xf>
    <xf numFmtId="0" fontId="37" fillId="0" borderId="38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28" fillId="0" borderId="88" xfId="0" applyNumberFormat="1" applyFont="1" applyFill="1" applyBorder="1" applyAlignment="1" applyProtection="1">
      <alignment horizontal="center" vertical="center"/>
    </xf>
    <xf numFmtId="0" fontId="37" fillId="0" borderId="88" xfId="0" applyNumberFormat="1" applyFont="1" applyFill="1" applyBorder="1" applyAlignment="1" applyProtection="1">
      <alignment horizontal="center" vertical="center"/>
    </xf>
    <xf numFmtId="0" fontId="19" fillId="7" borderId="76" xfId="0" applyNumberFormat="1" applyFont="1" applyFill="1" applyBorder="1" applyAlignment="1" applyProtection="1">
      <alignment horizontal="center" vertical="center" wrapText="1"/>
    </xf>
    <xf numFmtId="164" fontId="15" fillId="0" borderId="1" xfId="0" applyNumberFormat="1" applyFont="1" applyFill="1" applyBorder="1" applyAlignment="1" applyProtection="1">
      <alignment horizontal="center" vertical="center"/>
    </xf>
    <xf numFmtId="164" fontId="15" fillId="0" borderId="88" xfId="0" applyNumberFormat="1" applyFont="1" applyFill="1" applyBorder="1" applyAlignment="1" applyProtection="1">
      <alignment horizontal="center" vertical="center"/>
    </xf>
    <xf numFmtId="0" fontId="28" fillId="7" borderId="87" xfId="0" applyNumberFormat="1" applyFont="1" applyFill="1" applyBorder="1" applyAlignment="1" applyProtection="1">
      <alignment horizontal="left" vertical="center" wrapText="1"/>
    </xf>
    <xf numFmtId="0" fontId="28" fillId="7" borderId="94" xfId="0" applyNumberFormat="1" applyFont="1" applyFill="1" applyBorder="1" applyAlignment="1" applyProtection="1">
      <alignment horizontal="left" vertical="center" wrapText="1"/>
    </xf>
    <xf numFmtId="164" fontId="18" fillId="0" borderId="29" xfId="0" applyNumberFormat="1" applyFont="1" applyFill="1" applyBorder="1" applyAlignment="1" applyProtection="1">
      <alignment horizontal="center" vertical="center"/>
    </xf>
    <xf numFmtId="164" fontId="18" fillId="0" borderId="31" xfId="0" applyNumberFormat="1" applyFont="1" applyFill="1" applyBorder="1" applyAlignment="1" applyProtection="1">
      <alignment horizontal="center" vertical="center"/>
    </xf>
    <xf numFmtId="164" fontId="28" fillId="0" borderId="4" xfId="0" applyNumberFormat="1" applyFont="1" applyFill="1" applyBorder="1" applyAlignment="1" applyProtection="1">
      <alignment horizontal="center" vertical="center"/>
    </xf>
    <xf numFmtId="164" fontId="28" fillId="0" borderId="96" xfId="0" applyNumberFormat="1" applyFont="1" applyFill="1" applyBorder="1" applyAlignment="1" applyProtection="1">
      <alignment horizontal="center" vertical="center"/>
    </xf>
    <xf numFmtId="164" fontId="28" fillId="0" borderId="8" xfId="0" applyNumberFormat="1" applyFont="1" applyFill="1" applyBorder="1" applyAlignment="1" applyProtection="1">
      <alignment horizontal="center" vertical="center"/>
    </xf>
    <xf numFmtId="164" fontId="28" fillId="0" borderId="41" xfId="0" applyNumberFormat="1" applyFont="1" applyFill="1" applyBorder="1" applyAlignment="1" applyProtection="1">
      <alignment horizontal="center" vertical="center"/>
    </xf>
    <xf numFmtId="0" fontId="18" fillId="8" borderId="41" xfId="0" applyNumberFormat="1" applyFont="1" applyFill="1" applyBorder="1" applyAlignment="1" applyProtection="1">
      <alignment horizontal="center" vertical="center" wrapText="1"/>
    </xf>
    <xf numFmtId="0" fontId="23" fillId="0" borderId="24" xfId="0" applyNumberFormat="1" applyFont="1" applyFill="1" applyBorder="1" applyAlignment="1" applyProtection="1">
      <alignment horizontal="center" vertical="center"/>
    </xf>
    <xf numFmtId="0" fontId="23" fillId="0" borderId="26" xfId="0" applyNumberFormat="1" applyFont="1" applyFill="1" applyBorder="1" applyAlignment="1" applyProtection="1">
      <alignment horizontal="center" vertical="center"/>
    </xf>
    <xf numFmtId="164" fontId="29" fillId="0" borderId="97" xfId="0" applyNumberFormat="1" applyFont="1" applyFill="1" applyBorder="1" applyAlignment="1" applyProtection="1">
      <alignment horizontal="center" vertical="center"/>
    </xf>
    <xf numFmtId="0" fontId="29" fillId="0" borderId="98" xfId="0" applyNumberFormat="1" applyFont="1" applyFill="1" applyBorder="1" applyAlignment="1" applyProtection="1">
      <alignment horizontal="center" vertical="center"/>
    </xf>
    <xf numFmtId="164" fontId="29" fillId="0" borderId="44" xfId="0" applyNumberFormat="1" applyFont="1" applyFill="1" applyBorder="1" applyAlignment="1" applyProtection="1">
      <alignment horizontal="center" vertical="center"/>
    </xf>
    <xf numFmtId="0" fontId="29" fillId="0" borderId="44" xfId="0" applyNumberFormat="1" applyFont="1" applyFill="1" applyBorder="1" applyAlignment="1" applyProtection="1">
      <alignment horizontal="center" vertical="center"/>
    </xf>
    <xf numFmtId="0" fontId="15" fillId="8" borderId="44" xfId="0" applyNumberFormat="1" applyFont="1" applyFill="1" applyBorder="1" applyAlignment="1" applyProtection="1">
      <alignment horizontal="center" vertical="center" wrapText="1"/>
    </xf>
    <xf numFmtId="164" fontId="18" fillId="0" borderId="28" xfId="0" applyNumberFormat="1" applyFont="1" applyFill="1" applyBorder="1" applyAlignment="1" applyProtection="1">
      <alignment horizontal="center" vertical="center"/>
    </xf>
    <xf numFmtId="164" fontId="29" fillId="0" borderId="33" xfId="0" applyNumberFormat="1" applyFont="1" applyFill="1" applyBorder="1" applyAlignment="1" applyProtection="1">
      <alignment horizontal="center" vertical="center"/>
    </xf>
    <xf numFmtId="164" fontId="29" fillId="0" borderId="34" xfId="0" applyNumberFormat="1" applyFont="1" applyFill="1" applyBorder="1" applyAlignment="1" applyProtection="1">
      <alignment horizontal="center" vertical="center"/>
    </xf>
    <xf numFmtId="164" fontId="29" fillId="0" borderId="35" xfId="0" applyNumberFormat="1" applyFont="1" applyFill="1" applyBorder="1" applyAlignment="1" applyProtection="1">
      <alignment horizontal="center" vertical="center"/>
    </xf>
    <xf numFmtId="164" fontId="29" fillId="0" borderId="40" xfId="0" applyNumberFormat="1" applyFont="1" applyFill="1" applyBorder="1" applyAlignment="1" applyProtection="1">
      <alignment horizontal="center" vertical="center"/>
    </xf>
    <xf numFmtId="164" fontId="29" fillId="0" borderId="56" xfId="0" applyNumberFormat="1" applyFont="1" applyFill="1" applyBorder="1" applyAlignment="1" applyProtection="1">
      <alignment horizontal="center" vertical="center"/>
    </xf>
    <xf numFmtId="0" fontId="18" fillId="8" borderId="40" xfId="0" applyNumberFormat="1" applyFont="1" applyFill="1" applyBorder="1" applyAlignment="1" applyProtection="1">
      <alignment horizontal="center" vertical="center" wrapText="1"/>
    </xf>
    <xf numFmtId="164" fontId="18" fillId="0" borderId="2" xfId="0" applyNumberFormat="1" applyFont="1" applyFill="1" applyBorder="1" applyAlignment="1" applyProtection="1">
      <alignment horizontal="center" vertical="center"/>
    </xf>
    <xf numFmtId="164" fontId="28" fillId="0" borderId="7" xfId="0" applyNumberFormat="1" applyFont="1" applyFill="1" applyBorder="1" applyAlignment="1" applyProtection="1">
      <alignment horizontal="center" vertical="center"/>
    </xf>
    <xf numFmtId="164" fontId="28" fillId="0" borderId="1" xfId="0" applyNumberFormat="1" applyFont="1" applyFill="1" applyBorder="1" applyAlignment="1" applyProtection="1">
      <alignment horizontal="center" vertical="center"/>
    </xf>
    <xf numFmtId="164" fontId="28" fillId="0" borderId="3" xfId="0" applyNumberFormat="1" applyFont="1" applyFill="1" applyBorder="1" applyAlignment="1" applyProtection="1">
      <alignment horizontal="center" vertical="center"/>
    </xf>
    <xf numFmtId="164" fontId="28" fillId="0" borderId="77" xfId="0" applyNumberFormat="1" applyFont="1" applyFill="1" applyBorder="1" applyAlignment="1" applyProtection="1">
      <alignment horizontal="center" vertical="center"/>
    </xf>
    <xf numFmtId="0" fontId="18" fillId="8" borderId="92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/>
    </xf>
    <xf numFmtId="0" fontId="37" fillId="0" borderId="3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29" fillId="0" borderId="20" xfId="0" applyNumberFormat="1" applyFont="1" applyFill="1" applyBorder="1" applyAlignment="1" applyProtection="1">
      <alignment horizontal="center" vertical="center"/>
    </xf>
    <xf numFmtId="0" fontId="29" fillId="0" borderId="9" xfId="0" applyNumberFormat="1" applyFont="1" applyFill="1" applyBorder="1" applyAlignment="1" applyProtection="1">
      <alignment horizontal="center" vertical="center"/>
    </xf>
    <xf numFmtId="0" fontId="29" fillId="0" borderId="2" xfId="0" applyNumberFormat="1" applyFont="1" applyFill="1" applyBorder="1" applyAlignment="1" applyProtection="1">
      <alignment horizontal="center" vertical="center"/>
    </xf>
    <xf numFmtId="0" fontId="29" fillId="0" borderId="22" xfId="0" applyNumberFormat="1" applyFont="1" applyFill="1" applyBorder="1" applyAlignment="1" applyProtection="1">
      <alignment horizontal="center" vertical="center"/>
    </xf>
    <xf numFmtId="0" fontId="41" fillId="0" borderId="1" xfId="0" applyNumberFormat="1" applyFont="1" applyFill="1" applyBorder="1" applyAlignment="1" applyProtection="1">
      <alignment horizontal="left" vertical="center" wrapText="1"/>
    </xf>
    <xf numFmtId="164" fontId="19" fillId="0" borderId="2" xfId="0" applyNumberFormat="1" applyFont="1" applyFill="1" applyBorder="1" applyAlignment="1" applyProtection="1">
      <alignment horizontal="center" vertical="center"/>
    </xf>
    <xf numFmtId="164" fontId="29" fillId="0" borderId="7" xfId="0" applyNumberFormat="1" applyFont="1" applyFill="1" applyBorder="1" applyAlignment="1" applyProtection="1">
      <alignment horizontal="center" vertical="center"/>
    </xf>
    <xf numFmtId="164" fontId="29" fillId="0" borderId="1" xfId="0" applyNumberFormat="1" applyFont="1" applyFill="1" applyBorder="1" applyAlignment="1" applyProtection="1">
      <alignment horizontal="center" vertical="center"/>
    </xf>
    <xf numFmtId="164" fontId="29" fillId="0" borderId="3" xfId="0" applyNumberFormat="1" applyFont="1" applyFill="1" applyBorder="1" applyAlignment="1" applyProtection="1">
      <alignment horizontal="center" vertical="center"/>
    </xf>
    <xf numFmtId="164" fontId="29" fillId="0" borderId="88" xfId="0" applyNumberFormat="1" applyFont="1" applyFill="1" applyBorder="1" applyAlignment="1" applyProtection="1">
      <alignment horizontal="center" vertical="center"/>
    </xf>
    <xf numFmtId="0" fontId="18" fillId="7" borderId="95" xfId="0" applyNumberFormat="1" applyFont="1" applyFill="1" applyBorder="1" applyAlignment="1" applyProtection="1">
      <alignment horizontal="center" vertical="center" wrapText="1"/>
    </xf>
    <xf numFmtId="0" fontId="18" fillId="7" borderId="87" xfId="0" applyNumberFormat="1" applyFont="1" applyFill="1" applyBorder="1" applyAlignment="1" applyProtection="1">
      <alignment horizontal="center" vertical="center" wrapText="1"/>
    </xf>
    <xf numFmtId="0" fontId="18" fillId="7" borderId="73" xfId="0" applyNumberFormat="1" applyFont="1" applyFill="1" applyBorder="1" applyAlignment="1" applyProtection="1">
      <alignment horizontal="center" vertical="center" wrapText="1"/>
    </xf>
    <xf numFmtId="164" fontId="18" fillId="8" borderId="1" xfId="0" applyNumberFormat="1" applyFont="1" applyFill="1" applyBorder="1" applyAlignment="1" applyProtection="1">
      <alignment horizontal="center" vertical="center"/>
    </xf>
    <xf numFmtId="164" fontId="15" fillId="8" borderId="2" xfId="0" applyNumberFormat="1" applyFont="1" applyFill="1" applyBorder="1" applyAlignment="1" applyProtection="1">
      <alignment horizontal="center" vertical="center"/>
    </xf>
    <xf numFmtId="164" fontId="15" fillId="8" borderId="9" xfId="0" applyNumberFormat="1" applyFont="1" applyFill="1" applyBorder="1" applyAlignment="1" applyProtection="1">
      <alignment horizontal="center" vertical="center"/>
    </xf>
    <xf numFmtId="164" fontId="15" fillId="0" borderId="21" xfId="0" applyNumberFormat="1" applyFont="1" applyFill="1" applyBorder="1" applyAlignment="1" applyProtection="1">
      <alignment horizontal="center" vertical="center"/>
    </xf>
    <xf numFmtId="164" fontId="29" fillId="0" borderId="9" xfId="0" applyNumberFormat="1" applyFont="1" applyFill="1" applyBorder="1" applyAlignment="1" applyProtection="1">
      <alignment horizontal="center" vertical="center"/>
    </xf>
    <xf numFmtId="164" fontId="29" fillId="0" borderId="21" xfId="0" applyNumberFormat="1" applyFont="1" applyFill="1" applyBorder="1" applyAlignment="1" applyProtection="1">
      <alignment horizontal="center" vertical="center"/>
    </xf>
    <xf numFmtId="164" fontId="29" fillId="0" borderId="78" xfId="0" applyNumberFormat="1" applyFont="1" applyFill="1" applyBorder="1" applyAlignment="1" applyProtection="1">
      <alignment horizontal="center" vertical="center"/>
    </xf>
    <xf numFmtId="0" fontId="18" fillId="7" borderId="92" xfId="0" applyNumberFormat="1" applyFont="1" applyFill="1" applyBorder="1" applyAlignment="1" applyProtection="1">
      <alignment horizontal="center" vertical="center" wrapText="1"/>
    </xf>
    <xf numFmtId="164" fontId="28" fillId="8" borderId="7" xfId="0" applyNumberFormat="1" applyFont="1" applyFill="1" applyBorder="1" applyAlignment="1" applyProtection="1">
      <alignment horizontal="center" vertical="center"/>
    </xf>
    <xf numFmtId="164" fontId="28" fillId="8" borderId="1" xfId="0" applyNumberFormat="1" applyFont="1" applyFill="1" applyBorder="1" applyAlignment="1" applyProtection="1">
      <alignment horizontal="center" vertical="center"/>
    </xf>
    <xf numFmtId="164" fontId="28" fillId="8" borderId="3" xfId="0" applyNumberFormat="1" applyFont="1" applyFill="1" applyBorder="1" applyAlignment="1" applyProtection="1">
      <alignment horizontal="center" vertical="center"/>
    </xf>
    <xf numFmtId="164" fontId="28" fillId="7" borderId="95" xfId="0" applyNumberFormat="1" applyFont="1" applyFill="1" applyBorder="1" applyAlignment="1" applyProtection="1">
      <alignment horizontal="center" vertical="center"/>
    </xf>
    <xf numFmtId="164" fontId="28" fillId="7" borderId="87" xfId="0" applyNumberFormat="1" applyFont="1" applyFill="1" applyBorder="1" applyAlignment="1" applyProtection="1">
      <alignment horizontal="center" vertical="center"/>
    </xf>
    <xf numFmtId="164" fontId="18" fillId="0" borderId="9" xfId="0" applyNumberFormat="1" applyFont="1" applyFill="1" applyBorder="1" applyAlignment="1" applyProtection="1">
      <alignment horizontal="center" vertical="center"/>
    </xf>
    <xf numFmtId="164" fontId="29" fillId="0" borderId="77" xfId="0" applyNumberFormat="1" applyFont="1" applyFill="1" applyBorder="1" applyAlignment="1" applyProtection="1">
      <alignment horizontal="center" vertical="center"/>
    </xf>
    <xf numFmtId="164" fontId="28" fillId="0" borderId="5" xfId="0" applyNumberFormat="1" applyFont="1" applyFill="1" applyBorder="1" applyAlignment="1" applyProtection="1">
      <alignment horizontal="center" vertical="center"/>
    </xf>
    <xf numFmtId="164" fontId="28" fillId="0" borderId="48" xfId="0" applyNumberFormat="1" applyFont="1" applyFill="1" applyBorder="1" applyAlignment="1" applyProtection="1">
      <alignment horizontal="center" vertical="center"/>
    </xf>
    <xf numFmtId="164" fontId="28" fillId="0" borderId="64" xfId="0" applyNumberFormat="1" applyFont="1" applyFill="1" applyBorder="1" applyAlignment="1" applyProtection="1">
      <alignment horizontal="center" vertical="center"/>
    </xf>
    <xf numFmtId="0" fontId="18" fillId="8" borderId="48" xfId="0" applyNumberFormat="1" applyFont="1" applyFill="1" applyBorder="1" applyAlignment="1" applyProtection="1">
      <alignment horizontal="center" vertical="center" wrapText="1"/>
    </xf>
    <xf numFmtId="49" fontId="18" fillId="0" borderId="0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/>
    </xf>
    <xf numFmtId="0" fontId="29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textRotation="90"/>
    </xf>
    <xf numFmtId="0" fontId="29" fillId="0" borderId="48" xfId="0" applyNumberFormat="1" applyFont="1" applyFill="1" applyBorder="1" applyAlignment="1" applyProtection="1">
      <alignment horizontal="center" vertical="center" textRotation="90" wrapText="1"/>
    </xf>
    <xf numFmtId="0" fontId="29" fillId="0" borderId="48" xfId="0" applyNumberFormat="1" applyFont="1" applyFill="1" applyBorder="1" applyAlignment="1" applyProtection="1">
      <alignment horizontal="center" vertical="center" textRotation="90"/>
    </xf>
    <xf numFmtId="0" fontId="18" fillId="0" borderId="6" xfId="0" applyNumberFormat="1" applyFont="1" applyFill="1" applyBorder="1" applyAlignment="1" applyProtection="1">
      <alignment horizontal="center" vertical="center" textRotation="90"/>
    </xf>
    <xf numFmtId="164" fontId="19" fillId="0" borderId="23" xfId="0" applyNumberFormat="1" applyFont="1" applyFill="1" applyBorder="1" applyAlignment="1" applyProtection="1">
      <alignment horizontal="center" vertical="center"/>
    </xf>
    <xf numFmtId="164" fontId="19" fillId="0" borderId="28" xfId="0" applyNumberFormat="1" applyFont="1" applyFill="1" applyBorder="1" applyAlignment="1" applyProtection="1">
      <alignment horizontal="center" vertical="center"/>
    </xf>
    <xf numFmtId="164" fontId="29" fillId="0" borderId="32" xfId="0" applyNumberFormat="1" applyFont="1" applyFill="1" applyBorder="1" applyAlignment="1" applyProtection="1">
      <alignment horizontal="center" vertical="center"/>
    </xf>
    <xf numFmtId="164" fontId="29" fillId="0" borderId="28" xfId="0" applyNumberFormat="1" applyFont="1" applyFill="1" applyBorder="1" applyAlignment="1" applyProtection="1">
      <alignment horizontal="center" vertical="center"/>
    </xf>
    <xf numFmtId="0" fontId="18" fillId="7" borderId="81" xfId="0" applyNumberFormat="1" applyFont="1" applyFill="1" applyBorder="1" applyAlignment="1" applyProtection="1">
      <alignment horizontal="center" vertical="center" wrapText="1"/>
    </xf>
    <xf numFmtId="0" fontId="18" fillId="7" borderId="82" xfId="0" applyNumberFormat="1" applyFont="1" applyFill="1" applyBorder="1" applyAlignment="1" applyProtection="1">
      <alignment horizontal="center" vertical="center" wrapText="1"/>
    </xf>
    <xf numFmtId="0" fontId="18" fillId="7" borderId="83" xfId="0" applyNumberFormat="1" applyFont="1" applyFill="1" applyBorder="1" applyAlignment="1" applyProtection="1">
      <alignment horizontal="center" vertical="center" wrapText="1"/>
    </xf>
    <xf numFmtId="164" fontId="28" fillId="0" borderId="2" xfId="0" applyNumberFormat="1" applyFont="1" applyFill="1" applyBorder="1" applyAlignment="1" applyProtection="1">
      <alignment horizontal="center" vertical="center"/>
    </xf>
    <xf numFmtId="164" fontId="28" fillId="0" borderId="9" xfId="0" applyNumberFormat="1" applyFont="1" applyFill="1" applyBorder="1" applyAlignment="1" applyProtection="1">
      <alignment horizontal="center" vertical="center"/>
    </xf>
    <xf numFmtId="164" fontId="28" fillId="0" borderId="22" xfId="0" applyNumberFormat="1" applyFont="1" applyFill="1" applyBorder="1" applyAlignment="1" applyProtection="1">
      <alignment horizontal="center" vertical="center"/>
    </xf>
    <xf numFmtId="164" fontId="28" fillId="0" borderId="20" xfId="0" applyNumberFormat="1" applyFont="1" applyFill="1" applyBorder="1" applyAlignment="1" applyProtection="1">
      <alignment horizontal="center" vertical="center"/>
    </xf>
    <xf numFmtId="0" fontId="18" fillId="0" borderId="38" xfId="0" applyNumberFormat="1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center" vertical="center"/>
    </xf>
    <xf numFmtId="0" fontId="36" fillId="0" borderId="2" xfId="0" applyNumberFormat="1" applyFont="1" applyFill="1" applyBorder="1" applyAlignment="1" applyProtection="1">
      <alignment horizontal="left" vertical="center" wrapText="1"/>
    </xf>
    <xf numFmtId="0" fontId="36" fillId="0" borderId="21" xfId="0" applyNumberFormat="1" applyFont="1" applyFill="1" applyBorder="1" applyAlignment="1" applyProtection="1">
      <alignment horizontal="left" vertical="center" wrapText="1"/>
    </xf>
    <xf numFmtId="0" fontId="36" fillId="0" borderId="9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21" xfId="0" applyNumberFormat="1" applyFont="1" applyFill="1" applyBorder="1" applyAlignment="1" applyProtection="1">
      <alignment horizontal="center"/>
    </xf>
    <xf numFmtId="0" fontId="47" fillId="0" borderId="20" xfId="0" applyNumberFormat="1" applyFont="1" applyFill="1" applyBorder="1" applyAlignment="1" applyProtection="1">
      <alignment horizontal="center"/>
    </xf>
    <xf numFmtId="0" fontId="47" fillId="0" borderId="9" xfId="0" applyNumberFormat="1" applyFont="1" applyFill="1" applyBorder="1" applyAlignment="1" applyProtection="1">
      <alignment horizontal="center"/>
    </xf>
    <xf numFmtId="0" fontId="47" fillId="0" borderId="2" xfId="0" applyNumberFormat="1" applyFont="1" applyFill="1" applyBorder="1" applyAlignment="1" applyProtection="1">
      <alignment horizontal="center"/>
    </xf>
    <xf numFmtId="0" fontId="47" fillId="0" borderId="22" xfId="0" applyNumberFormat="1" applyFont="1" applyFill="1" applyBorder="1" applyAlignment="1" applyProtection="1">
      <alignment horizontal="center"/>
    </xf>
    <xf numFmtId="164" fontId="28" fillId="0" borderId="21" xfId="0" applyNumberFormat="1" applyFont="1" applyFill="1" applyBorder="1" applyAlignment="1" applyProtection="1">
      <alignment horizontal="center" vertical="center"/>
    </xf>
    <xf numFmtId="0" fontId="18" fillId="0" borderId="20" xfId="0" applyNumberFormat="1" applyFont="1" applyFill="1" applyBorder="1" applyAlignment="1" applyProtection="1">
      <alignment horizontal="center" vertical="center" wrapText="1"/>
    </xf>
    <xf numFmtId="0" fontId="18" fillId="0" borderId="21" xfId="0" applyNumberFormat="1" applyFont="1" applyFill="1" applyBorder="1" applyAlignment="1" applyProtection="1">
      <alignment horizontal="center" vertical="center" wrapText="1"/>
    </xf>
    <xf numFmtId="0" fontId="18" fillId="0" borderId="22" xfId="0" applyNumberFormat="1" applyFont="1" applyFill="1" applyBorder="1" applyAlignment="1" applyProtection="1">
      <alignment horizontal="center" vertical="center" wrapText="1"/>
    </xf>
    <xf numFmtId="164" fontId="28" fillId="0" borderId="13" xfId="0" applyNumberFormat="1" applyFont="1" applyFill="1" applyBorder="1" applyAlignment="1" applyProtection="1">
      <alignment horizontal="center" vertical="center"/>
    </xf>
    <xf numFmtId="164" fontId="28" fillId="0" borderId="29" xfId="0" applyNumberFormat="1" applyFont="1" applyFill="1" applyBorder="1" applyAlignment="1" applyProtection="1">
      <alignment horizontal="center" vertical="center"/>
    </xf>
    <xf numFmtId="164" fontId="28" fillId="0" borderId="30" xfId="0" applyNumberFormat="1" applyFont="1" applyFill="1" applyBorder="1" applyAlignment="1" applyProtection="1">
      <alignment horizontal="center" vertical="center"/>
    </xf>
    <xf numFmtId="164" fontId="28" fillId="0" borderId="31" xfId="0" applyNumberFormat="1" applyFont="1" applyFill="1" applyBorder="1" applyAlignment="1" applyProtection="1">
      <alignment horizontal="center" vertical="center"/>
    </xf>
    <xf numFmtId="164" fontId="28" fillId="0" borderId="46" xfId="0" applyNumberFormat="1" applyFont="1" applyFill="1" applyBorder="1" applyAlignment="1" applyProtection="1">
      <alignment horizontal="center" vertical="center"/>
    </xf>
    <xf numFmtId="164" fontId="28" fillId="0" borderId="50" xfId="0" applyNumberFormat="1" applyFont="1" applyFill="1" applyBorder="1" applyAlignment="1" applyProtection="1">
      <alignment horizontal="center" vertical="center"/>
    </xf>
    <xf numFmtId="164" fontId="28" fillId="0" borderId="51" xfId="0" applyNumberFormat="1" applyFont="1" applyFill="1" applyBorder="1" applyAlignment="1" applyProtection="1">
      <alignment horizontal="center" vertical="center"/>
    </xf>
    <xf numFmtId="164" fontId="28" fillId="0" borderId="52" xfId="0" applyNumberFormat="1" applyFont="1" applyFill="1" applyBorder="1" applyAlignment="1" applyProtection="1">
      <alignment horizontal="center" vertical="center"/>
    </xf>
    <xf numFmtId="164" fontId="28" fillId="0" borderId="53" xfId="0" applyNumberFormat="1" applyFont="1" applyFill="1" applyBorder="1" applyAlignment="1" applyProtection="1">
      <alignment horizontal="center" vertical="center"/>
    </xf>
    <xf numFmtId="164" fontId="28" fillId="0" borderId="75" xfId="0" applyNumberFormat="1" applyFont="1" applyFill="1" applyBorder="1" applyAlignment="1" applyProtection="1">
      <alignment horizontal="center" vertical="center"/>
    </xf>
    <xf numFmtId="164" fontId="28" fillId="0" borderId="70" xfId="0" applyNumberFormat="1" applyFont="1" applyFill="1" applyBorder="1" applyAlignment="1" applyProtection="1">
      <alignment horizontal="center" vertical="center"/>
    </xf>
    <xf numFmtId="164" fontId="28" fillId="0" borderId="66" xfId="0" applyNumberFormat="1" applyFont="1" applyFill="1" applyBorder="1" applyAlignment="1" applyProtection="1">
      <alignment horizontal="center" vertical="center"/>
    </xf>
    <xf numFmtId="0" fontId="18" fillId="0" borderId="41" xfId="0" applyNumberFormat="1" applyFont="1" applyFill="1" applyBorder="1" applyAlignment="1" applyProtection="1">
      <alignment horizontal="center" vertical="center" wrapText="1"/>
    </xf>
    <xf numFmtId="0" fontId="28" fillId="0" borderId="29" xfId="0" applyNumberFormat="1" applyFont="1" applyFill="1" applyBorder="1" applyAlignment="1" applyProtection="1">
      <alignment horizontal="left" vertical="center" wrapText="1"/>
    </xf>
    <xf numFmtId="164" fontId="29" fillId="0" borderId="2" xfId="0" applyNumberFormat="1" applyFont="1" applyFill="1" applyBorder="1" applyAlignment="1" applyProtection="1">
      <alignment horizontal="center" vertical="center"/>
    </xf>
    <xf numFmtId="0" fontId="18" fillId="0" borderId="7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0" fontId="28" fillId="0" borderId="28" xfId="0" applyNumberFormat="1" applyFont="1" applyFill="1" applyBorder="1" applyAlignment="1" applyProtection="1">
      <alignment horizontal="left" vertical="center" wrapText="1"/>
    </xf>
    <xf numFmtId="0" fontId="28" fillId="0" borderId="14" xfId="0" applyNumberFormat="1" applyFont="1" applyFill="1" applyBorder="1" applyAlignment="1" applyProtection="1">
      <alignment horizontal="left" vertical="center" wrapText="1"/>
    </xf>
    <xf numFmtId="0" fontId="28" fillId="0" borderId="32" xfId="0" applyNumberFormat="1" applyFont="1" applyFill="1" applyBorder="1" applyAlignment="1" applyProtection="1">
      <alignment horizontal="left" vertical="center" wrapText="1"/>
    </xf>
    <xf numFmtId="164" fontId="18" fillId="0" borderId="32" xfId="0" applyNumberFormat="1" applyFont="1" applyFill="1" applyBorder="1" applyAlignment="1" applyProtection="1">
      <alignment horizontal="center" vertical="center"/>
    </xf>
    <xf numFmtId="164" fontId="18" fillId="7" borderId="89" xfId="0" applyNumberFormat="1" applyFont="1" applyFill="1" applyBorder="1" applyAlignment="1" applyProtection="1">
      <alignment horizontal="center" vertical="center"/>
    </xf>
    <xf numFmtId="164" fontId="18" fillId="7" borderId="90" xfId="0" applyNumberFormat="1" applyFont="1" applyFill="1" applyBorder="1" applyAlignment="1" applyProtection="1">
      <alignment horizontal="center" vertical="center"/>
    </xf>
    <xf numFmtId="164" fontId="28" fillId="0" borderId="32" xfId="0" applyNumberFormat="1" applyFont="1" applyFill="1" applyBorder="1" applyAlignment="1" applyProtection="1">
      <alignment horizontal="center" vertical="center"/>
    </xf>
    <xf numFmtId="164" fontId="28" fillId="0" borderId="28" xfId="0" applyNumberFormat="1" applyFont="1" applyFill="1" applyBorder="1" applyAlignment="1" applyProtection="1">
      <alignment horizontal="center" vertical="center"/>
    </xf>
    <xf numFmtId="164" fontId="28" fillId="0" borderId="14" xfId="0" applyNumberFormat="1" applyFont="1" applyFill="1" applyBorder="1" applyAlignment="1" applyProtection="1">
      <alignment horizontal="center" vertical="center"/>
    </xf>
    <xf numFmtId="0" fontId="18" fillId="0" borderId="49" xfId="0" applyNumberFormat="1" applyFont="1" applyFill="1" applyBorder="1" applyAlignment="1" applyProtection="1">
      <alignment horizontal="center" vertical="center" wrapText="1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0" fontId="18" fillId="0" borderId="47" xfId="0" applyNumberFormat="1" applyFont="1" applyFill="1" applyBorder="1" applyAlignment="1" applyProtection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/>
    </xf>
    <xf numFmtId="0" fontId="15" fillId="0" borderId="21" xfId="0" applyNumberFormat="1" applyFont="1" applyFill="1" applyBorder="1" applyAlignment="1" applyProtection="1">
      <alignment horizontal="center" vertical="center"/>
    </xf>
    <xf numFmtId="0" fontId="28" fillId="0" borderId="5" xfId="0" applyNumberFormat="1" applyFont="1" applyFill="1" applyBorder="1" applyAlignment="1" applyProtection="1">
      <alignment horizontal="center" vertical="center"/>
    </xf>
    <xf numFmtId="0" fontId="37" fillId="0" borderId="5" xfId="0" applyNumberFormat="1" applyFont="1" applyFill="1" applyBorder="1" applyAlignment="1" applyProtection="1">
      <alignment horizontal="center" vertical="center"/>
    </xf>
    <xf numFmtId="0" fontId="37" fillId="0" borderId="8" xfId="0" applyNumberFormat="1" applyFont="1" applyFill="1" applyBorder="1" applyAlignment="1" applyProtection="1">
      <alignment horizontal="center" vertical="center"/>
    </xf>
    <xf numFmtId="0" fontId="28" fillId="0" borderId="9" xfId="0" applyNumberFormat="1" applyFont="1" applyFill="1" applyBorder="1" applyAlignment="1" applyProtection="1">
      <alignment horizontal="center" vertical="center"/>
    </xf>
    <xf numFmtId="0" fontId="28" fillId="0" borderId="10" xfId="0" applyNumberFormat="1" applyFont="1" applyFill="1" applyBorder="1" applyAlignment="1" applyProtection="1">
      <alignment horizontal="center" vertical="center"/>
    </xf>
    <xf numFmtId="0" fontId="37" fillId="0" borderId="6" xfId="0" applyNumberFormat="1" applyFont="1" applyFill="1" applyBorder="1" applyAlignment="1" applyProtection="1">
      <alignment horizontal="center" vertical="center"/>
    </xf>
    <xf numFmtId="0" fontId="18" fillId="8" borderId="20" xfId="0" applyNumberFormat="1" applyFont="1" applyFill="1" applyBorder="1" applyAlignment="1" applyProtection="1">
      <alignment horizontal="center" vertical="center" wrapText="1"/>
    </xf>
    <xf numFmtId="0" fontId="18" fillId="8" borderId="21" xfId="0" applyNumberFormat="1" applyFont="1" applyFill="1" applyBorder="1" applyAlignment="1" applyProtection="1">
      <alignment horizontal="center" vertical="center" wrapText="1"/>
    </xf>
    <xf numFmtId="0" fontId="18" fillId="8" borderId="22" xfId="0" applyNumberFormat="1" applyFont="1" applyFill="1" applyBorder="1" applyAlignment="1" applyProtection="1">
      <alignment horizontal="center" vertical="center" wrapText="1"/>
    </xf>
    <xf numFmtId="164" fontId="29" fillId="0" borderId="26" xfId="0" applyNumberFormat="1" applyFont="1" applyFill="1" applyBorder="1" applyAlignment="1" applyProtection="1">
      <alignment horizontal="center" vertical="center"/>
    </xf>
    <xf numFmtId="164" fontId="29" fillId="0" borderId="54" xfId="0" applyNumberFormat="1" applyFont="1" applyFill="1" applyBorder="1" applyAlignment="1" applyProtection="1">
      <alignment horizontal="center" vertical="center"/>
    </xf>
    <xf numFmtId="0" fontId="18" fillId="8" borderId="42" xfId="0" applyNumberFormat="1" applyFont="1" applyFill="1" applyBorder="1" applyAlignment="1" applyProtection="1">
      <alignment horizontal="center" vertical="center" wrapText="1"/>
    </xf>
    <xf numFmtId="0" fontId="18" fillId="8" borderId="55" xfId="0" applyNumberFormat="1" applyFont="1" applyFill="1" applyBorder="1" applyAlignment="1" applyProtection="1">
      <alignment horizontal="center" vertical="center" wrapText="1"/>
    </xf>
    <xf numFmtId="0" fontId="18" fillId="8" borderId="43" xfId="0" applyNumberFormat="1" applyFont="1" applyFill="1" applyBorder="1" applyAlignment="1" applyProtection="1">
      <alignment horizontal="center" vertical="center" wrapText="1"/>
    </xf>
    <xf numFmtId="0" fontId="28" fillId="0" borderId="6" xfId="0" applyNumberFormat="1" applyFont="1" applyFill="1" applyBorder="1" applyAlignment="1" applyProtection="1">
      <alignment horizontal="center" vertical="center"/>
    </xf>
    <xf numFmtId="0" fontId="37" fillId="0" borderId="4" xfId="0" applyNumberFormat="1" applyFont="1" applyFill="1" applyBorder="1" applyAlignment="1" applyProtection="1">
      <alignment horizontal="center" vertical="center"/>
    </xf>
    <xf numFmtId="0" fontId="37" fillId="0" borderId="9" xfId="0" applyNumberFormat="1" applyFont="1" applyFill="1" applyBorder="1" applyAlignment="1" applyProtection="1">
      <alignment horizontal="center" vertical="center"/>
    </xf>
    <xf numFmtId="0" fontId="28" fillId="0" borderId="4" xfId="0" applyNumberFormat="1" applyFont="1" applyFill="1" applyBorder="1" applyAlignment="1" applyProtection="1">
      <alignment horizontal="center" vertical="center"/>
    </xf>
    <xf numFmtId="0" fontId="28" fillId="0" borderId="8" xfId="0" applyNumberFormat="1" applyFont="1" applyFill="1" applyBorder="1" applyAlignment="1" applyProtection="1">
      <alignment horizontal="center" vertical="center"/>
    </xf>
    <xf numFmtId="164" fontId="29" fillId="0" borderId="12" xfId="0" applyNumberFormat="1" applyFont="1" applyFill="1" applyBorder="1" applyAlignment="1" applyProtection="1">
      <alignment horizontal="center" vertical="center"/>
    </xf>
    <xf numFmtId="164" fontId="29" fillId="0" borderId="23" xfId="0" applyNumberFormat="1" applyFont="1" applyFill="1" applyBorder="1" applyAlignment="1" applyProtection="1">
      <alignment horizontal="center" vertical="center"/>
    </xf>
    <xf numFmtId="164" fontId="29" fillId="0" borderId="27" xfId="0" applyNumberFormat="1" applyFont="1" applyFill="1" applyBorder="1" applyAlignment="1" applyProtection="1">
      <alignment horizontal="center" vertical="center"/>
    </xf>
    <xf numFmtId="164" fontId="29" fillId="0" borderId="45" xfId="0" applyNumberFormat="1" applyFont="1" applyFill="1" applyBorder="1" applyAlignment="1" applyProtection="1">
      <alignment horizontal="center" vertical="center"/>
    </xf>
    <xf numFmtId="0" fontId="18" fillId="7" borderId="84" xfId="0" applyNumberFormat="1" applyFont="1" applyFill="1" applyBorder="1" applyAlignment="1" applyProtection="1">
      <alignment horizontal="center" vertical="center" wrapText="1"/>
    </xf>
    <xf numFmtId="0" fontId="18" fillId="8" borderId="7" xfId="0" applyNumberFormat="1" applyFont="1" applyFill="1" applyBorder="1" applyAlignment="1" applyProtection="1">
      <alignment horizontal="center" vertical="center" wrapText="1"/>
    </xf>
    <xf numFmtId="0" fontId="19" fillId="8" borderId="1" xfId="0" applyNumberFormat="1" applyFont="1" applyFill="1" applyBorder="1" applyAlignment="1" applyProtection="1">
      <alignment horizontal="center" vertical="center" wrapText="1"/>
    </xf>
    <xf numFmtId="0" fontId="19" fillId="8" borderId="3" xfId="0" applyNumberFormat="1" applyFont="1" applyFill="1" applyBorder="1" applyAlignment="1" applyProtection="1">
      <alignment horizontal="center" vertical="center" wrapText="1"/>
    </xf>
    <xf numFmtId="0" fontId="19" fillId="8" borderId="4" xfId="0" applyNumberFormat="1" applyFont="1" applyFill="1" applyBorder="1" applyAlignment="1" applyProtection="1">
      <alignment horizontal="center" vertical="center" wrapText="1"/>
    </xf>
    <xf numFmtId="0" fontId="19" fillId="8" borderId="5" xfId="0" applyNumberFormat="1" applyFont="1" applyFill="1" applyBorder="1" applyAlignment="1" applyProtection="1">
      <alignment horizontal="center" vertical="center" wrapText="1"/>
    </xf>
    <xf numFmtId="0" fontId="19" fillId="8" borderId="8" xfId="0" applyNumberFormat="1" applyFont="1" applyFill="1" applyBorder="1" applyAlignment="1" applyProtection="1">
      <alignment horizontal="center" vertical="center" wrapText="1"/>
    </xf>
    <xf numFmtId="0" fontId="29" fillId="0" borderId="26" xfId="0" applyNumberFormat="1" applyFont="1" applyFill="1" applyBorder="1" applyAlignment="1" applyProtection="1">
      <alignment horizontal="left" vertical="center" wrapText="1"/>
    </xf>
    <xf numFmtId="0" fontId="29" fillId="0" borderId="55" xfId="0" applyNumberFormat="1" applyFont="1" applyFill="1" applyBorder="1" applyAlignment="1" applyProtection="1">
      <alignment horizontal="left" vertical="center" wrapText="1"/>
    </xf>
    <xf numFmtId="0" fontId="29" fillId="0" borderId="54" xfId="0" applyNumberFormat="1" applyFont="1" applyFill="1" applyBorder="1" applyAlignment="1" applyProtection="1">
      <alignment horizontal="left" vertical="center" wrapText="1"/>
    </xf>
    <xf numFmtId="164" fontId="18" fillId="0" borderId="26" xfId="0" applyNumberFormat="1" applyFont="1" applyFill="1" applyBorder="1" applyAlignment="1" applyProtection="1">
      <alignment horizontal="center" vertical="center"/>
    </xf>
    <xf numFmtId="164" fontId="18" fillId="0" borderId="54" xfId="0" applyNumberFormat="1" applyFont="1" applyFill="1" applyBorder="1" applyAlignment="1" applyProtection="1">
      <alignment horizontal="center" vertical="center"/>
    </xf>
    <xf numFmtId="164" fontId="18" fillId="0" borderId="26" xfId="0" applyNumberFormat="1" applyFont="1" applyFill="1" applyBorder="1" applyAlignment="1" applyProtection="1">
      <alignment horizontal="center" vertical="center" wrapText="1"/>
    </xf>
    <xf numFmtId="164" fontId="18" fillId="0" borderId="43" xfId="0" applyNumberFormat="1" applyFont="1" applyFill="1" applyBorder="1" applyAlignment="1" applyProtection="1">
      <alignment horizontal="center" vertical="center" wrapText="1"/>
    </xf>
    <xf numFmtId="0" fontId="18" fillId="5" borderId="85" xfId="0" applyNumberFormat="1" applyFont="1" applyFill="1" applyBorder="1" applyAlignment="1" applyProtection="1">
      <alignment horizontal="center" vertical="center" wrapText="1"/>
    </xf>
    <xf numFmtId="0" fontId="28" fillId="0" borderId="11" xfId="0" applyNumberFormat="1" applyFont="1" applyFill="1" applyBorder="1" applyAlignment="1" applyProtection="1">
      <alignment horizontal="center" vertical="center"/>
    </xf>
    <xf numFmtId="0" fontId="28" fillId="0" borderId="24" xfId="0" applyNumberFormat="1" applyFont="1" applyFill="1" applyBorder="1" applyAlignment="1" applyProtection="1">
      <alignment horizontal="center" vertical="center"/>
    </xf>
    <xf numFmtId="0" fontId="28" fillId="0" borderId="25" xfId="0" applyNumberFormat="1" applyFont="1" applyFill="1" applyBorder="1" applyAlignment="1" applyProtection="1">
      <alignment horizontal="center" vertical="center"/>
    </xf>
    <xf numFmtId="0" fontId="28" fillId="0" borderId="54" xfId="0" applyNumberFormat="1" applyFont="1" applyFill="1" applyBorder="1" applyAlignment="1" applyProtection="1">
      <alignment horizontal="center" vertical="center"/>
    </xf>
    <xf numFmtId="0" fontId="28" fillId="0" borderId="44" xfId="0" applyNumberFormat="1" applyFont="1" applyFill="1" applyBorder="1" applyAlignment="1" applyProtection="1">
      <alignment horizontal="center"/>
    </xf>
    <xf numFmtId="0" fontId="18" fillId="6" borderId="86" xfId="0" applyNumberFormat="1" applyFont="1" applyFill="1" applyBorder="1" applyAlignment="1" applyProtection="1">
      <alignment vertical="justify" wrapText="1"/>
    </xf>
    <xf numFmtId="0" fontId="28" fillId="0" borderId="23" xfId="0" applyNumberFormat="1" applyFont="1" applyFill="1" applyBorder="1" applyAlignment="1" applyProtection="1">
      <alignment horizontal="left" vertical="center" wrapText="1"/>
    </xf>
    <xf numFmtId="0" fontId="18" fillId="0" borderId="23" xfId="0" applyNumberFormat="1" applyFont="1" applyFill="1" applyBorder="1" applyAlignment="1" applyProtection="1">
      <alignment horizontal="center" vertical="center"/>
    </xf>
    <xf numFmtId="0" fontId="18" fillId="0" borderId="28" xfId="0" applyNumberFormat="1" applyFont="1" applyFill="1" applyBorder="1" applyAlignment="1" applyProtection="1">
      <alignment horizontal="center" vertical="center"/>
    </xf>
    <xf numFmtId="0" fontId="28" fillId="0" borderId="12" xfId="0" applyNumberFormat="1" applyFont="1" applyFill="1" applyBorder="1" applyAlignment="1" applyProtection="1">
      <alignment horizontal="center" vertical="center"/>
    </xf>
    <xf numFmtId="0" fontId="28" fillId="0" borderId="23" xfId="0" applyNumberFormat="1" applyFont="1" applyFill="1" applyBorder="1" applyAlignment="1" applyProtection="1">
      <alignment horizontal="center" vertical="center"/>
    </xf>
    <xf numFmtId="0" fontId="28" fillId="0" borderId="27" xfId="0" applyNumberFormat="1" applyFont="1" applyFill="1" applyBorder="1" applyAlignment="1" applyProtection="1">
      <alignment horizontal="center" vertical="center"/>
    </xf>
    <xf numFmtId="0" fontId="28" fillId="0" borderId="32" xfId="0" applyNumberFormat="1" applyFont="1" applyFill="1" applyBorder="1" applyAlignment="1" applyProtection="1">
      <alignment horizontal="center" vertical="center"/>
    </xf>
    <xf numFmtId="0" fontId="28" fillId="0" borderId="45" xfId="0" applyNumberFormat="1" applyFont="1" applyFill="1" applyBorder="1" applyAlignment="1" applyProtection="1">
      <alignment horizontal="center"/>
    </xf>
    <xf numFmtId="0" fontId="18" fillId="7" borderId="91" xfId="0" applyNumberFormat="1" applyFont="1" applyFill="1" applyBorder="1" applyAlignment="1" applyProtection="1">
      <alignment horizontal="center" vertical="center" wrapText="1"/>
    </xf>
    <xf numFmtId="0" fontId="28" fillId="0" borderId="38" xfId="0" applyNumberFormat="1" applyFont="1" applyFill="1" applyBorder="1" applyAlignment="1" applyProtection="1">
      <alignment horizontal="center"/>
    </xf>
    <xf numFmtId="0" fontId="18" fillId="7" borderId="86" xfId="0" applyNumberFormat="1" applyFont="1" applyFill="1" applyBorder="1" applyAlignment="1" applyProtection="1">
      <alignment vertical="justify" wrapText="1"/>
    </xf>
    <xf numFmtId="165" fontId="18" fillId="0" borderId="23" xfId="0" applyNumberFormat="1" applyFont="1" applyFill="1" applyBorder="1" applyAlignment="1" applyProtection="1">
      <alignment horizontal="center" vertical="center" wrapText="1"/>
    </xf>
    <xf numFmtId="0" fontId="28" fillId="0" borderId="45" xfId="0" applyNumberFormat="1" applyFont="1" applyFill="1" applyBorder="1" applyAlignment="1" applyProtection="1">
      <alignment horizontal="center" vertical="center"/>
    </xf>
    <xf numFmtId="0" fontId="28" fillId="0" borderId="88" xfId="0" applyNumberFormat="1" applyFont="1" applyFill="1" applyBorder="1" applyAlignment="1" applyProtection="1">
      <alignment horizontal="left" vertical="top" wrapText="1"/>
    </xf>
    <xf numFmtId="0" fontId="28" fillId="0" borderId="78" xfId="0" applyNumberFormat="1" applyFont="1" applyFill="1" applyBorder="1" applyAlignment="1" applyProtection="1">
      <alignment horizontal="left" vertical="top" wrapText="1"/>
    </xf>
    <xf numFmtId="0" fontId="28" fillId="0" borderId="80" xfId="0" applyNumberFormat="1" applyFont="1" applyFill="1" applyBorder="1" applyAlignment="1" applyProtection="1">
      <alignment horizontal="left" vertical="top" wrapText="1"/>
    </xf>
    <xf numFmtId="0" fontId="18" fillId="0" borderId="9" xfId="0" applyNumberFormat="1" applyFont="1" applyFill="1" applyBorder="1" applyAlignment="1" applyProtection="1">
      <alignment horizontal="center" vertical="center"/>
    </xf>
    <xf numFmtId="0" fontId="18" fillId="0" borderId="29" xfId="0" applyNumberFormat="1" applyFont="1" applyFill="1" applyBorder="1" applyAlignment="1" applyProtection="1">
      <alignment horizontal="center" vertical="center"/>
    </xf>
    <xf numFmtId="0" fontId="18" fillId="0" borderId="31" xfId="0" applyNumberFormat="1" applyFont="1" applyFill="1" applyBorder="1" applyAlignment="1" applyProtection="1">
      <alignment horizontal="center" vertical="center"/>
    </xf>
    <xf numFmtId="0" fontId="28" fillId="0" borderId="13" xfId="0" applyNumberFormat="1" applyFont="1" applyFill="1" applyBorder="1" applyAlignment="1" applyProtection="1">
      <alignment horizontal="center" vertical="center"/>
    </xf>
    <xf numFmtId="0" fontId="28" fillId="0" borderId="29" xfId="0" applyNumberFormat="1" applyFont="1" applyFill="1" applyBorder="1" applyAlignment="1" applyProtection="1">
      <alignment horizontal="center" vertical="center"/>
    </xf>
    <xf numFmtId="0" fontId="28" fillId="0" borderId="30" xfId="0" applyNumberFormat="1" applyFont="1" applyFill="1" applyBorder="1" applyAlignment="1" applyProtection="1">
      <alignment horizontal="center" vertical="center"/>
    </xf>
    <xf numFmtId="0" fontId="28" fillId="0" borderId="46" xfId="0" applyNumberFormat="1" applyFont="1" applyFill="1" applyBorder="1" applyAlignment="1" applyProtection="1">
      <alignment horizontal="center" vertical="center"/>
    </xf>
    <xf numFmtId="0" fontId="28" fillId="0" borderId="41" xfId="0" applyNumberFormat="1" applyFont="1" applyFill="1" applyBorder="1" applyAlignment="1" applyProtection="1">
      <alignment horizontal="center" vertical="center"/>
    </xf>
    <xf numFmtId="0" fontId="18" fillId="7" borderId="85" xfId="0" applyNumberFormat="1" applyFont="1" applyFill="1" applyBorder="1" applyAlignment="1" applyProtection="1">
      <alignment horizontal="center" vertical="center" wrapText="1"/>
    </xf>
    <xf numFmtId="0" fontId="28" fillId="0" borderId="33" xfId="0" applyNumberFormat="1" applyFont="1" applyFill="1" applyBorder="1" applyAlignment="1" applyProtection="1">
      <alignment horizontal="left" vertical="center"/>
    </xf>
    <xf numFmtId="0" fontId="28" fillId="0" borderId="34" xfId="0" applyNumberFormat="1" applyFont="1" applyFill="1" applyBorder="1" applyAlignment="1" applyProtection="1">
      <alignment horizontal="left" vertical="center"/>
    </xf>
    <xf numFmtId="0" fontId="28" fillId="0" borderId="36" xfId="0" applyNumberFormat="1" applyFont="1" applyFill="1" applyBorder="1" applyAlignment="1" applyProtection="1">
      <alignment horizontal="left" vertical="center"/>
    </xf>
    <xf numFmtId="0" fontId="29" fillId="0" borderId="35" xfId="0" applyNumberFormat="1" applyFont="1" applyFill="1" applyBorder="1" applyAlignment="1" applyProtection="1">
      <alignment horizontal="center" vertical="center"/>
    </xf>
    <xf numFmtId="164" fontId="29" fillId="0" borderId="39" xfId="0" applyNumberFormat="1" applyFont="1" applyFill="1" applyBorder="1" applyAlignment="1" applyProtection="1">
      <alignment horizontal="center" vertical="center"/>
    </xf>
    <xf numFmtId="0" fontId="29" fillId="0" borderId="40" xfId="0" applyNumberFormat="1" applyFont="1" applyFill="1" applyBorder="1" applyAlignment="1" applyProtection="1">
      <alignment horizontal="center" vertical="center"/>
    </xf>
    <xf numFmtId="0" fontId="17" fillId="0" borderId="40" xfId="0" applyNumberFormat="1" applyFont="1" applyFill="1" applyBorder="1" applyAlignment="1" applyProtection="1">
      <alignment horizontal="center" vertical="center"/>
    </xf>
    <xf numFmtId="0" fontId="28" fillId="0" borderId="7" xfId="0" applyNumberFormat="1" applyFont="1" applyFill="1" applyBorder="1" applyAlignment="1" applyProtection="1">
      <alignment horizontal="left" vertical="center" wrapText="1"/>
    </xf>
    <xf numFmtId="0" fontId="14" fillId="0" borderId="38" xfId="0" applyNumberFormat="1" applyFont="1" applyFill="1" applyBorder="1" applyAlignment="1" applyProtection="1">
      <alignment horizontal="center" vertical="center"/>
    </xf>
    <xf numFmtId="0" fontId="28" fillId="8" borderId="7" xfId="0" applyNumberFormat="1" applyFont="1" applyFill="1" applyBorder="1" applyAlignment="1" applyProtection="1">
      <alignment horizontal="center" vertical="center"/>
    </xf>
    <xf numFmtId="0" fontId="28" fillId="8" borderId="1" xfId="0" applyNumberFormat="1" applyFont="1" applyFill="1" applyBorder="1" applyAlignment="1" applyProtection="1">
      <alignment horizontal="center" vertical="center"/>
    </xf>
    <xf numFmtId="0" fontId="28" fillId="8" borderId="3" xfId="0" applyNumberFormat="1" applyFont="1" applyFill="1" applyBorder="1" applyAlignment="1" applyProtection="1">
      <alignment horizontal="center" vertical="center"/>
    </xf>
    <xf numFmtId="0" fontId="28" fillId="0" borderId="4" xfId="0" applyNumberFormat="1" applyFont="1" applyFill="1" applyBorder="1" applyAlignment="1" applyProtection="1">
      <alignment horizontal="left" vertical="center" wrapText="1"/>
    </xf>
    <xf numFmtId="0" fontId="28" fillId="0" borderId="5" xfId="0" applyNumberFormat="1" applyFont="1" applyFill="1" applyBorder="1" applyAlignment="1" applyProtection="1">
      <alignment horizontal="left" vertical="center" wrapText="1"/>
    </xf>
    <xf numFmtId="0" fontId="28" fillId="0" borderId="6" xfId="0" applyNumberFormat="1" applyFont="1" applyFill="1" applyBorder="1" applyAlignment="1" applyProtection="1">
      <alignment horizontal="left" vertical="center" wrapText="1"/>
    </xf>
    <xf numFmtId="49" fontId="28" fillId="0" borderId="4" xfId="0" applyNumberFormat="1" applyFont="1" applyFill="1" applyBorder="1" applyAlignment="1" applyProtection="1">
      <alignment horizontal="center" vertical="center"/>
    </xf>
    <xf numFmtId="49" fontId="28" fillId="0" borderId="5" xfId="0" applyNumberFormat="1" applyFont="1" applyFill="1" applyBorder="1" applyAlignment="1" applyProtection="1">
      <alignment horizontal="center" vertical="center"/>
    </xf>
    <xf numFmtId="164" fontId="28" fillId="8" borderId="4" xfId="0" applyNumberFormat="1" applyFont="1" applyFill="1" applyBorder="1" applyAlignment="1" applyProtection="1">
      <alignment horizontal="center" vertical="center"/>
    </xf>
    <xf numFmtId="164" fontId="28" fillId="8" borderId="5" xfId="0" applyNumberFormat="1" applyFont="1" applyFill="1" applyBorder="1" applyAlignment="1" applyProtection="1">
      <alignment horizontal="center" vertical="center"/>
    </xf>
    <xf numFmtId="164" fontId="28" fillId="8" borderId="8" xfId="0" applyNumberFormat="1" applyFont="1" applyFill="1" applyBorder="1" applyAlignment="1" applyProtection="1">
      <alignment horizontal="center" vertical="center"/>
    </xf>
    <xf numFmtId="49" fontId="28" fillId="0" borderId="6" xfId="0" applyNumberFormat="1" applyFont="1" applyFill="1" applyBorder="1" applyAlignment="1" applyProtection="1">
      <alignment horizontal="center" vertical="center"/>
    </xf>
    <xf numFmtId="0" fontId="28" fillId="0" borderId="48" xfId="0" applyNumberFormat="1" applyFont="1" applyFill="1" applyBorder="1" applyAlignment="1" applyProtection="1">
      <alignment horizontal="center" vertical="center"/>
    </xf>
    <xf numFmtId="0" fontId="14" fillId="0" borderId="48" xfId="0" applyNumberFormat="1" applyFont="1" applyFill="1" applyBorder="1" applyAlignment="1" applyProtection="1">
      <alignment horizontal="center" vertical="center"/>
    </xf>
    <xf numFmtId="0" fontId="29" fillId="0" borderId="56" xfId="0" applyNumberFormat="1" applyFont="1" applyFill="1" applyBorder="1" applyAlignment="1" applyProtection="1">
      <alignment horizontal="center" vertical="center"/>
    </xf>
    <xf numFmtId="0" fontId="29" fillId="0" borderId="57" xfId="0" applyNumberFormat="1" applyFont="1" applyFill="1" applyBorder="1" applyAlignment="1" applyProtection="1">
      <alignment horizontal="center" vertical="center"/>
    </xf>
    <xf numFmtId="0" fontId="29" fillId="0" borderId="58" xfId="0" applyNumberFormat="1" applyFont="1" applyFill="1" applyBorder="1" applyAlignment="1" applyProtection="1">
      <alignment horizontal="center" vertical="center"/>
    </xf>
    <xf numFmtId="0" fontId="29" fillId="0" borderId="57" xfId="0" applyNumberFormat="1" applyFont="1" applyFill="1" applyBorder="1" applyAlignment="1" applyProtection="1">
      <alignment horizontal="center" vertical="center" wrapText="1"/>
    </xf>
    <xf numFmtId="0" fontId="29" fillId="0" borderId="58" xfId="0" applyNumberFormat="1" applyFont="1" applyFill="1" applyBorder="1" applyAlignment="1" applyProtection="1">
      <alignment horizontal="center" vertical="center" wrapText="1"/>
    </xf>
    <xf numFmtId="0" fontId="29" fillId="0" borderId="56" xfId="0" applyNumberFormat="1" applyFont="1" applyFill="1" applyBorder="1" applyAlignment="1" applyProtection="1">
      <alignment horizontal="center" vertical="center" wrapText="1"/>
    </xf>
    <xf numFmtId="0" fontId="21" fillId="0" borderId="20" xfId="0" applyNumberFormat="1" applyFont="1" applyFill="1" applyBorder="1" applyAlignment="1" applyProtection="1">
      <alignment horizontal="center" vertical="center"/>
    </xf>
    <xf numFmtId="0" fontId="21" fillId="0" borderId="21" xfId="0" applyNumberFormat="1" applyFont="1" applyFill="1" applyBorder="1" applyAlignment="1" applyProtection="1">
      <alignment horizontal="center" vertical="center"/>
    </xf>
    <xf numFmtId="0" fontId="22" fillId="0" borderId="21" xfId="0" applyNumberFormat="1" applyFont="1" applyFill="1" applyBorder="1" applyAlignment="1" applyProtection="1">
      <alignment horizontal="center" vertical="center"/>
    </xf>
    <xf numFmtId="0" fontId="22" fillId="0" borderId="9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21" fillId="0" borderId="9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1" fillId="0" borderId="21" xfId="0" applyNumberFormat="1" applyFont="1" applyFill="1" applyBorder="1" applyAlignment="1" applyProtection="1">
      <alignment horizontal="center" vertical="center" wrapText="1"/>
    </xf>
    <xf numFmtId="0" fontId="21" fillId="0" borderId="22" xfId="0" applyNumberFormat="1" applyFont="1" applyFill="1" applyBorder="1" applyAlignment="1" applyProtection="1">
      <alignment horizontal="center" vertical="center" wrapText="1"/>
    </xf>
    <xf numFmtId="0" fontId="25" fillId="0" borderId="2" xfId="0" applyNumberFormat="1" applyFont="1" applyFill="1" applyBorder="1" applyAlignment="1" applyProtection="1">
      <alignment horizontal="center" vertical="center"/>
    </xf>
    <xf numFmtId="0" fontId="25" fillId="0" borderId="21" xfId="0" applyNumberFormat="1" applyFont="1" applyFill="1" applyBorder="1" applyAlignment="1" applyProtection="1">
      <alignment horizontal="center" vertical="center"/>
    </xf>
    <xf numFmtId="0" fontId="25" fillId="0" borderId="9" xfId="0" applyNumberFormat="1" applyFont="1" applyFill="1" applyBorder="1" applyAlignment="1" applyProtection="1">
      <alignment horizontal="center" vertical="center"/>
    </xf>
    <xf numFmtId="0" fontId="21" fillId="0" borderId="59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horizontal="left" vertical="center" wrapText="1"/>
    </xf>
    <xf numFmtId="0" fontId="21" fillId="0" borderId="60" xfId="0" applyNumberFormat="1" applyFont="1" applyFill="1" applyBorder="1" applyAlignment="1" applyProtection="1">
      <alignment horizontal="left" vertical="center" wrapText="1"/>
    </xf>
    <xf numFmtId="0" fontId="21" fillId="0" borderId="61" xfId="0" applyNumberFormat="1" applyFont="1" applyFill="1" applyBorder="1" applyAlignment="1" applyProtection="1">
      <alignment horizontal="left" vertical="center" wrapText="1"/>
    </xf>
    <xf numFmtId="0" fontId="21" fillId="0" borderId="62" xfId="0" applyNumberFormat="1" applyFont="1" applyFill="1" applyBorder="1" applyAlignment="1" applyProtection="1">
      <alignment horizontal="left" vertical="center" wrapText="1"/>
    </xf>
    <xf numFmtId="0" fontId="21" fillId="0" borderId="63" xfId="0" applyNumberFormat="1" applyFont="1" applyFill="1" applyBorder="1" applyAlignment="1" applyProtection="1">
      <alignment horizontal="left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21" fillId="0" borderId="21" xfId="0" applyNumberFormat="1" applyFont="1" applyFill="1" applyBorder="1" applyAlignment="1" applyProtection="1">
      <alignment horizontal="left" vertical="center"/>
    </xf>
    <xf numFmtId="0" fontId="21" fillId="0" borderId="9" xfId="0" applyNumberFormat="1" applyFont="1" applyFill="1" applyBorder="1" applyAlignment="1" applyProtection="1">
      <alignment horizontal="left" vertical="center"/>
    </xf>
    <xf numFmtId="0" fontId="21" fillId="0" borderId="22" xfId="0" applyNumberFormat="1" applyFont="1" applyFill="1" applyBorder="1" applyAlignment="1" applyProtection="1">
      <alignment horizontal="center" vertical="center"/>
    </xf>
    <xf numFmtId="0" fontId="21" fillId="0" borderId="20" xfId="0" applyNumberFormat="1" applyFont="1" applyFill="1" applyBorder="1" applyAlignment="1" applyProtection="1">
      <alignment vertical="center"/>
    </xf>
    <xf numFmtId="0" fontId="21" fillId="0" borderId="21" xfId="0" applyNumberFormat="1" applyFont="1" applyFill="1" applyBorder="1" applyAlignment="1" applyProtection="1">
      <alignment vertical="center"/>
    </xf>
    <xf numFmtId="0" fontId="21" fillId="0" borderId="9" xfId="0" applyNumberFormat="1" applyFont="1" applyFill="1" applyBorder="1" applyAlignment="1" applyProtection="1">
      <alignment vertical="center"/>
    </xf>
    <xf numFmtId="0" fontId="21" fillId="0" borderId="64" xfId="0" applyNumberFormat="1" applyFont="1" applyFill="1" applyBorder="1" applyAlignment="1" applyProtection="1">
      <alignment horizontal="left" vertical="center"/>
    </xf>
    <xf numFmtId="0" fontId="21" fillId="0" borderId="65" xfId="0" applyNumberFormat="1" applyFont="1" applyFill="1" applyBorder="1" applyAlignment="1" applyProtection="1">
      <alignment horizontal="left" vertical="center"/>
    </xf>
    <xf numFmtId="0" fontId="22" fillId="0" borderId="65" xfId="0" applyNumberFormat="1" applyFont="1" applyFill="1" applyBorder="1" applyAlignment="1" applyProtection="1">
      <alignment vertical="center"/>
    </xf>
    <xf numFmtId="0" fontId="22" fillId="0" borderId="10" xfId="0" applyNumberFormat="1" applyFont="1" applyFill="1" applyBorder="1" applyAlignment="1" applyProtection="1">
      <alignment vertical="center"/>
    </xf>
    <xf numFmtId="0" fontId="21" fillId="0" borderId="66" xfId="0" applyNumberFormat="1" applyFont="1" applyFill="1" applyBorder="1" applyAlignment="1" applyProtection="1">
      <alignment horizontal="center" vertical="center"/>
    </xf>
    <xf numFmtId="0" fontId="21" fillId="0" borderId="67" xfId="0" applyNumberFormat="1" applyFont="1" applyFill="1" applyBorder="1" applyAlignment="1" applyProtection="1">
      <alignment horizontal="center" vertical="center"/>
    </xf>
    <xf numFmtId="0" fontId="21" fillId="0" borderId="46" xfId="0" applyNumberFormat="1" applyFont="1" applyFill="1" applyBorder="1" applyAlignment="1" applyProtection="1">
      <alignment horizontal="center" vertical="center"/>
    </xf>
    <xf numFmtId="0" fontId="21" fillId="0" borderId="61" xfId="0" applyNumberFormat="1" applyFont="1" applyFill="1" applyBorder="1" applyAlignment="1" applyProtection="1">
      <alignment horizontal="center" vertical="center"/>
    </xf>
    <xf numFmtId="0" fontId="21" fillId="0" borderId="62" xfId="0" applyNumberFormat="1" applyFont="1" applyFill="1" applyBorder="1" applyAlignment="1" applyProtection="1">
      <alignment horizontal="center" vertical="center"/>
    </xf>
    <xf numFmtId="0" fontId="21" fillId="0" borderId="68" xfId="0" applyNumberFormat="1" applyFont="1" applyFill="1" applyBorder="1" applyAlignment="1" applyProtection="1">
      <alignment horizontal="center" vertical="center"/>
    </xf>
    <xf numFmtId="0" fontId="21" fillId="0" borderId="31" xfId="0" applyNumberFormat="1" applyFont="1" applyFill="1" applyBorder="1" applyAlignment="1" applyProtection="1">
      <alignment horizontal="center" vertical="center" wrapText="1"/>
    </xf>
    <xf numFmtId="0" fontId="21" fillId="0" borderId="67" xfId="0" applyNumberFormat="1" applyFont="1" applyFill="1" applyBorder="1" applyAlignment="1" applyProtection="1">
      <alignment horizontal="center" vertical="center" wrapText="1"/>
    </xf>
    <xf numFmtId="0" fontId="21" fillId="0" borderId="46" xfId="0" applyNumberFormat="1" applyFont="1" applyFill="1" applyBorder="1" applyAlignment="1" applyProtection="1">
      <alignment horizontal="center" vertical="center" wrapText="1"/>
    </xf>
    <xf numFmtId="0" fontId="21" fillId="0" borderId="69" xfId="0" applyNumberFormat="1" applyFont="1" applyFill="1" applyBorder="1" applyAlignment="1" applyProtection="1">
      <alignment horizontal="center" vertical="center" wrapText="1"/>
    </xf>
    <xf numFmtId="0" fontId="21" fillId="0" borderId="62" xfId="0" applyNumberFormat="1" applyFont="1" applyFill="1" applyBorder="1" applyAlignment="1" applyProtection="1">
      <alignment horizontal="center" vertical="center" wrapText="1"/>
    </xf>
    <xf numFmtId="0" fontId="21" fillId="0" borderId="68" xfId="0" applyNumberFormat="1" applyFont="1" applyFill="1" applyBorder="1" applyAlignment="1" applyProtection="1">
      <alignment horizontal="center" vertical="center" wrapText="1"/>
    </xf>
    <xf numFmtId="0" fontId="21" fillId="0" borderId="70" xfId="0" applyNumberFormat="1" applyFont="1" applyFill="1" applyBorder="1" applyAlignment="1" applyProtection="1">
      <alignment horizontal="center" vertical="center" wrapText="1"/>
    </xf>
    <xf numFmtId="0" fontId="21" fillId="0" borderId="63" xfId="0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/>
    </xf>
    <xf numFmtId="0" fontId="22" fillId="0" borderId="65" xfId="0" applyNumberFormat="1" applyFont="1" applyFill="1" applyBorder="1" applyAlignment="1" applyProtection="1">
      <alignment horizontal="center" vertical="center"/>
    </xf>
    <xf numFmtId="0" fontId="22" fillId="0" borderId="10" xfId="0" applyNumberFormat="1" applyFont="1" applyFill="1" applyBorder="1" applyAlignment="1" applyProtection="1">
      <alignment horizontal="center" vertical="center"/>
    </xf>
    <xf numFmtId="0" fontId="21" fillId="0" borderId="65" xfId="0" applyNumberFormat="1" applyFont="1" applyFill="1" applyBorder="1" applyAlignment="1" applyProtection="1">
      <alignment horizontal="center" vertical="center"/>
    </xf>
    <xf numFmtId="0" fontId="21" fillId="0" borderId="10" xfId="0" applyNumberFormat="1" applyFont="1" applyFill="1" applyBorder="1" applyAlignment="1" applyProtection="1">
      <alignment horizontal="center" vertical="center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65" xfId="0" applyNumberFormat="1" applyFont="1" applyFill="1" applyBorder="1" applyAlignment="1" applyProtection="1">
      <alignment horizontal="center" vertical="center" wrapText="1"/>
    </xf>
    <xf numFmtId="0" fontId="18" fillId="0" borderId="71" xfId="0" applyNumberFormat="1" applyFont="1" applyFill="1" applyBorder="1" applyAlignment="1" applyProtection="1">
      <alignment horizontal="center" vertical="center" wrapText="1"/>
    </xf>
    <xf numFmtId="0" fontId="21" fillId="0" borderId="10" xfId="0" applyNumberFormat="1" applyFont="1" applyFill="1" applyBorder="1" applyAlignment="1" applyProtection="1">
      <alignment horizontal="left" vertical="center"/>
    </xf>
    <xf numFmtId="0" fontId="21" fillId="0" borderId="71" xfId="0" applyNumberFormat="1" applyFont="1" applyFill="1" applyBorder="1" applyAlignment="1" applyProtection="1">
      <alignment horizontal="center" vertical="center"/>
    </xf>
    <xf numFmtId="49" fontId="32" fillId="0" borderId="0" xfId="0" applyNumberFormat="1" applyFont="1" applyFill="1" applyBorder="1" applyAlignment="1" applyProtection="1">
      <alignment horizontal="left" vertical="center"/>
    </xf>
    <xf numFmtId="0" fontId="35" fillId="0" borderId="0" xfId="0" applyNumberFormat="1" applyFont="1" applyFill="1" applyBorder="1" applyAlignment="1" applyProtection="1">
      <alignment horizontal="left" vertical="center"/>
    </xf>
    <xf numFmtId="0" fontId="30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wrapText="1"/>
    </xf>
    <xf numFmtId="0" fontId="3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/>
    <xf numFmtId="49" fontId="30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49" fontId="18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top"/>
    </xf>
    <xf numFmtId="0" fontId="37" fillId="0" borderId="0" xfId="0" applyNumberFormat="1" applyFont="1" applyFill="1" applyBorder="1" applyAlignment="1" applyProtection="1">
      <alignment horizontal="center" vertical="top"/>
    </xf>
    <xf numFmtId="0" fontId="29" fillId="0" borderId="33" xfId="0" applyNumberFormat="1" applyFont="1" applyFill="1" applyBorder="1" applyAlignment="1" applyProtection="1">
      <alignment horizontal="center" vertical="center" wrapText="1"/>
    </xf>
    <xf numFmtId="0" fontId="15" fillId="0" borderId="34" xfId="0" applyNumberFormat="1" applyFont="1" applyFill="1" applyBorder="1" applyAlignment="1" applyProtection="1">
      <alignment horizontal="center" vertical="center" wrapText="1"/>
    </xf>
    <xf numFmtId="0" fontId="15" fillId="0" borderId="35" xfId="0" applyNumberFormat="1" applyFont="1" applyFill="1" applyBorder="1" applyAlignment="1" applyProtection="1">
      <alignment horizontal="center" vertical="center" wrapText="1"/>
    </xf>
    <xf numFmtId="0" fontId="26" fillId="0" borderId="7" xfId="0" applyNumberFormat="1" applyFont="1" applyFill="1" applyBorder="1" applyAlignment="1" applyProtection="1">
      <alignment horizontal="center" vertical="center"/>
    </xf>
    <xf numFmtId="0" fontId="26" fillId="0" borderId="1" xfId="0" applyNumberFormat="1" applyFont="1" applyFill="1" applyBorder="1" applyAlignment="1" applyProtection="1">
      <alignment horizontal="center" vertic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49" fontId="26" fillId="8" borderId="1" xfId="0" applyNumberFormat="1" applyFont="1" applyFill="1" applyBorder="1" applyAlignment="1" applyProtection="1">
      <alignment horizontal="center" vertical="center" wrapText="1"/>
    </xf>
    <xf numFmtId="49" fontId="26" fillId="8" borderId="3" xfId="0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justify" vertical="center" wrapText="1"/>
    </xf>
    <xf numFmtId="0" fontId="40" fillId="0" borderId="1" xfId="0" applyNumberFormat="1" applyFont="1" applyFill="1" applyBorder="1" applyAlignment="1" applyProtection="1">
      <alignment horizontal="center" vertical="center"/>
    </xf>
    <xf numFmtId="0" fontId="26" fillId="0" borderId="77" xfId="0" applyNumberFormat="1" applyFont="1" applyFill="1" applyBorder="1" applyAlignment="1" applyProtection="1">
      <alignment horizontal="left" vertical="center"/>
    </xf>
    <xf numFmtId="0" fontId="26" fillId="0" borderId="78" xfId="0" applyNumberFormat="1" applyFont="1" applyFill="1" applyBorder="1" applyAlignment="1" applyProtection="1">
      <alignment horizontal="left" vertical="center"/>
    </xf>
    <xf numFmtId="0" fontId="26" fillId="0" borderId="80" xfId="0" applyNumberFormat="1" applyFont="1" applyFill="1" applyBorder="1" applyAlignment="1" applyProtection="1">
      <alignment horizontal="left" vertical="center"/>
    </xf>
    <xf numFmtId="0" fontId="43" fillId="0" borderId="1" xfId="0" applyNumberFormat="1" applyFont="1" applyFill="1" applyBorder="1" applyAlignment="1" applyProtection="1">
      <alignment horizontal="left" vertical="center" wrapText="1"/>
    </xf>
    <xf numFmtId="0" fontId="26" fillId="0" borderId="77" xfId="0" applyNumberFormat="1" applyFont="1" applyFill="1" applyBorder="1" applyAlignment="1" applyProtection="1">
      <alignment horizontal="center" vertical="center"/>
    </xf>
    <xf numFmtId="0" fontId="26" fillId="0" borderId="78" xfId="0" applyNumberFormat="1" applyFont="1" applyFill="1" applyBorder="1" applyAlignment="1" applyProtection="1">
      <alignment horizontal="center" vertical="center"/>
    </xf>
    <xf numFmtId="0" fontId="26" fillId="0" borderId="80" xfId="0" applyNumberFormat="1" applyFont="1" applyFill="1" applyBorder="1" applyAlignment="1" applyProtection="1">
      <alignment horizontal="center" vertical="center"/>
    </xf>
    <xf numFmtId="0" fontId="26" fillId="0" borderId="88" xfId="0" applyNumberFormat="1" applyFont="1" applyFill="1" applyBorder="1" applyAlignment="1" applyProtection="1">
      <alignment horizontal="left" vertical="center" wrapText="1"/>
    </xf>
    <xf numFmtId="0" fontId="26" fillId="0" borderId="78" xfId="0" applyNumberFormat="1" applyFont="1" applyFill="1" applyBorder="1" applyAlignment="1" applyProtection="1">
      <alignment horizontal="left" vertical="center" wrapText="1"/>
    </xf>
    <xf numFmtId="0" fontId="26" fillId="0" borderId="80" xfId="0" applyNumberFormat="1" applyFont="1" applyFill="1" applyBorder="1" applyAlignment="1" applyProtection="1">
      <alignment horizontal="left" vertical="center" wrapText="1"/>
    </xf>
    <xf numFmtId="49" fontId="26" fillId="8" borderId="88" xfId="0" applyNumberFormat="1" applyFont="1" applyFill="1" applyBorder="1" applyAlignment="1" applyProtection="1">
      <alignment horizontal="center" vertical="center" wrapText="1"/>
    </xf>
    <xf numFmtId="49" fontId="26" fillId="8" borderId="78" xfId="0" applyNumberFormat="1" applyFont="1" applyFill="1" applyBorder="1" applyAlignment="1" applyProtection="1">
      <alignment horizontal="center" vertical="center" wrapText="1"/>
    </xf>
    <xf numFmtId="49" fontId="26" fillId="8" borderId="79" xfId="0" applyNumberFormat="1" applyFont="1" applyFill="1" applyBorder="1" applyAlignment="1" applyProtection="1">
      <alignment horizontal="center" vertical="center" wrapText="1"/>
    </xf>
    <xf numFmtId="0" fontId="26" fillId="7" borderId="74" xfId="0" applyNumberFormat="1" applyFont="1" applyFill="1" applyBorder="1" applyAlignment="1" applyProtection="1">
      <alignment horizontal="center" vertical="center"/>
    </xf>
    <xf numFmtId="0" fontId="26" fillId="7" borderId="72" xfId="0" applyNumberFormat="1" applyFont="1" applyFill="1" applyBorder="1" applyAlignment="1" applyProtection="1">
      <alignment horizontal="center" vertical="center"/>
    </xf>
    <xf numFmtId="0" fontId="43" fillId="3" borderId="72" xfId="0" applyNumberFormat="1" applyFont="1" applyFill="1" applyBorder="1" applyAlignment="1" applyProtection="1">
      <alignment horizontal="left" vertical="center" wrapText="1"/>
    </xf>
    <xf numFmtId="49" fontId="26" fillId="7" borderId="72" xfId="0" applyNumberFormat="1" applyFont="1" applyFill="1" applyBorder="1" applyAlignment="1" applyProtection="1">
      <alignment horizontal="center" vertical="center" wrapText="1"/>
    </xf>
    <xf numFmtId="49" fontId="26" fillId="7" borderId="73" xfId="0" applyNumberFormat="1" applyFont="1" applyFill="1" applyBorder="1" applyAlignment="1" applyProtection="1">
      <alignment horizontal="center" vertical="center" wrapText="1"/>
    </xf>
    <xf numFmtId="0" fontId="39" fillId="3" borderId="72" xfId="0" applyNumberFormat="1" applyFont="1" applyFill="1" applyBorder="1" applyAlignment="1" applyProtection="1">
      <alignment horizontal="justify" vertical="center" wrapText="1"/>
    </xf>
    <xf numFmtId="0" fontId="26" fillId="3" borderId="72" xfId="0" applyNumberFormat="1" applyFont="1" applyFill="1" applyBorder="1" applyAlignment="1" applyProtection="1">
      <alignment horizontal="left" vertical="center" wrapText="1"/>
    </xf>
    <xf numFmtId="0" fontId="30" fillId="0" borderId="0" xfId="0" applyNumberFormat="1" applyFont="1" applyFill="1" applyBorder="1" applyAlignment="1" applyProtection="1">
      <alignment horizontal="left" vertical="top"/>
    </xf>
    <xf numFmtId="0" fontId="31" fillId="0" borderId="0" xfId="0" applyNumberFormat="1" applyFont="1" applyFill="1" applyBorder="1" applyAlignment="1" applyProtection="1">
      <alignment horizontal="left"/>
    </xf>
    <xf numFmtId="0" fontId="30" fillId="0" borderId="0" xfId="0" applyNumberFormat="1" applyFont="1" applyFill="1" applyBorder="1" applyAlignment="1" applyProtection="1">
      <alignment horizontal="center" vertical="top"/>
    </xf>
    <xf numFmtId="0" fontId="26" fillId="0" borderId="13" xfId="0" applyNumberFormat="1" applyFont="1" applyFill="1" applyBorder="1" applyAlignment="1" applyProtection="1">
      <alignment horizontal="center" vertical="center"/>
    </xf>
    <xf numFmtId="0" fontId="26" fillId="0" borderId="29" xfId="0" applyNumberFormat="1" applyFont="1" applyFill="1" applyBorder="1" applyAlignment="1" applyProtection="1">
      <alignment horizontal="center" vertical="center"/>
    </xf>
    <xf numFmtId="0" fontId="26" fillId="0" borderId="29" xfId="0" applyNumberFormat="1" applyFont="1" applyFill="1" applyBorder="1" applyAlignment="1" applyProtection="1">
      <alignment horizontal="left" vertical="center" wrapText="1"/>
    </xf>
    <xf numFmtId="49" fontId="26" fillId="8" borderId="29" xfId="0" applyNumberFormat="1" applyFont="1" applyFill="1" applyBorder="1" applyAlignment="1" applyProtection="1">
      <alignment horizontal="center" vertical="center" wrapText="1"/>
    </xf>
    <xf numFmtId="49" fontId="26" fillId="8" borderId="30" xfId="0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left" vertical="center"/>
    </xf>
    <xf numFmtId="0" fontId="30" fillId="7" borderId="93" xfId="0" applyNumberFormat="1" applyFont="1" applyFill="1" applyBorder="1" applyAlignment="1" applyProtection="1">
      <alignment horizontal="left" vertical="center" wrapText="1"/>
    </xf>
    <xf numFmtId="0" fontId="30" fillId="0" borderId="0" xfId="0" applyNumberFormat="1" applyFont="1" applyFill="1" applyBorder="1" applyAlignment="1" applyProtection="1">
      <alignment horizontal="center" vertical="top" wrapText="1"/>
    </xf>
    <xf numFmtId="0" fontId="30" fillId="0" borderId="14" xfId="0" applyNumberFormat="1" applyFont="1" applyFill="1" applyBorder="1" applyAlignment="1" applyProtection="1">
      <alignment horizontal="center" vertical="top" wrapText="1"/>
    </xf>
    <xf numFmtId="0" fontId="2" fillId="0" borderId="14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31" fillId="0" borderId="14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28" fillId="0" borderId="88" xfId="0" applyNumberFormat="1" applyFont="1" applyFill="1" applyBorder="1" applyAlignment="1" applyProtection="1">
      <alignment horizontal="left" vertical="center" wrapText="1"/>
    </xf>
    <xf numFmtId="0" fontId="28" fillId="0" borderId="78" xfId="0" applyNumberFormat="1" applyFont="1" applyFill="1" applyBorder="1" applyAlignment="1" applyProtection="1">
      <alignment horizontal="left" vertical="center" wrapText="1"/>
    </xf>
    <xf numFmtId="0" fontId="28" fillId="0" borderId="80" xfId="0" applyNumberFormat="1" applyFont="1" applyFill="1" applyBorder="1" applyAlignment="1" applyProtection="1">
      <alignment horizontal="left" vertical="center" wrapText="1"/>
    </xf>
    <xf numFmtId="164" fontId="18" fillId="0" borderId="80" xfId="0" applyNumberFormat="1" applyFont="1" applyFill="1" applyBorder="1" applyAlignment="1" applyProtection="1">
      <alignment horizontal="center" vertical="center"/>
    </xf>
    <xf numFmtId="164" fontId="18" fillId="0" borderId="88" xfId="0" applyNumberFormat="1" applyFont="1" applyFill="1" applyBorder="1" applyAlignment="1" applyProtection="1">
      <alignment horizontal="left" vertical="center"/>
    </xf>
    <xf numFmtId="164" fontId="18" fillId="0" borderId="78" xfId="0" applyNumberFormat="1" applyFont="1" applyFill="1" applyBorder="1" applyAlignment="1" applyProtection="1">
      <alignment horizontal="left" vertical="center"/>
    </xf>
    <xf numFmtId="0" fontId="25" fillId="8" borderId="38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vertical="center"/>
    </xf>
    <xf numFmtId="164" fontId="18" fillId="7" borderId="80" xfId="0" applyNumberFormat="1" applyFont="1" applyFill="1" applyBorder="1" applyAlignment="1" applyProtection="1">
      <alignment horizontal="center" vertical="center"/>
    </xf>
    <xf numFmtId="164" fontId="18" fillId="0" borderId="79" xfId="0" applyNumberFormat="1" applyFont="1" applyFill="1" applyBorder="1" applyAlignment="1" applyProtection="1">
      <alignment horizontal="center" vertical="center"/>
    </xf>
    <xf numFmtId="164" fontId="28" fillId="0" borderId="80" xfId="0" applyNumberFormat="1" applyFont="1" applyFill="1" applyBorder="1" applyAlignment="1" applyProtection="1">
      <alignment horizontal="center" vertical="center"/>
    </xf>
    <xf numFmtId="164" fontId="28" fillId="0" borderId="88" xfId="0" applyNumberFormat="1" applyFont="1" applyFill="1" applyBorder="1" applyAlignment="1" applyProtection="1">
      <alignment horizontal="center" vertical="center"/>
    </xf>
    <xf numFmtId="164" fontId="28" fillId="0" borderId="79" xfId="0" applyNumberFormat="1" applyFont="1" applyFill="1" applyBorder="1" applyAlignment="1" applyProtection="1">
      <alignment horizontal="center" vertical="center"/>
    </xf>
  </cellXfs>
  <cellStyles count="2">
    <cellStyle name="мой стиль" xfId="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10"/>
  <sheetViews>
    <sheetView tabSelected="1" view="pageBreakPreview" topLeftCell="A71" zoomScale="20" zoomScaleNormal="10" zoomScaleSheetLayoutView="20" workbookViewId="0">
      <selection activeCell="AV127" sqref="AV127"/>
    </sheetView>
  </sheetViews>
  <sheetFormatPr defaultColWidth="4.6640625" defaultRowHeight="13.2" x14ac:dyDescent="0.25"/>
  <cols>
    <col min="1" max="1" width="12.33203125" style="82" customWidth="1"/>
    <col min="2" max="2" width="25.109375" customWidth="1"/>
    <col min="3" max="3" width="9.109375" customWidth="1"/>
    <col min="4" max="4" width="9.5546875" customWidth="1"/>
    <col min="5" max="5" width="10.33203125" customWidth="1"/>
    <col min="6" max="6" width="9.33203125" customWidth="1"/>
    <col min="7" max="7" width="12.44140625" customWidth="1"/>
    <col min="8" max="8" width="10.109375" customWidth="1"/>
    <col min="9" max="9" width="9.44140625" customWidth="1"/>
    <col min="10" max="10" width="9.6640625" customWidth="1"/>
    <col min="11" max="11" width="14" customWidth="1"/>
    <col min="12" max="12" width="9" customWidth="1"/>
    <col min="13" max="13" width="9.88671875" customWidth="1"/>
    <col min="14" max="14" width="11.33203125" customWidth="1"/>
    <col min="15" max="15" width="13.109375" customWidth="1"/>
    <col min="16" max="16" width="15.6640625" style="20" customWidth="1"/>
    <col min="17" max="17" width="13" customWidth="1"/>
    <col min="18" max="18" width="10.33203125" customWidth="1"/>
    <col min="19" max="20" width="11.6640625" style="4" customWidth="1"/>
    <col min="21" max="21" width="16.109375" customWidth="1"/>
    <col min="22" max="23" width="10.88671875" customWidth="1"/>
    <col min="24" max="24" width="15.33203125" customWidth="1"/>
    <col min="25" max="25" width="11" customWidth="1"/>
    <col min="26" max="26" width="15" customWidth="1"/>
    <col min="27" max="27" width="13.88671875" customWidth="1"/>
    <col min="28" max="28" width="14.5546875" customWidth="1"/>
    <col min="29" max="29" width="10.5546875" customWidth="1"/>
    <col min="30" max="30" width="11.33203125" customWidth="1"/>
    <col min="31" max="31" width="11.88671875" customWidth="1"/>
    <col min="32" max="32" width="12.88671875" customWidth="1"/>
    <col min="33" max="33" width="27.5546875" customWidth="1"/>
    <col min="34" max="34" width="21" customWidth="1"/>
    <col min="35" max="35" width="16.109375" customWidth="1"/>
    <col min="36" max="36" width="21.5546875" customWidth="1"/>
    <col min="37" max="37" width="21.109375" customWidth="1"/>
    <col min="38" max="38" width="15.44140625" customWidth="1"/>
    <col min="39" max="39" width="27.33203125" customWidth="1"/>
    <col min="40" max="40" width="20.88671875" customWidth="1"/>
    <col min="41" max="41" width="16.88671875" customWidth="1"/>
    <col min="42" max="42" width="25.88671875" customWidth="1"/>
    <col min="43" max="43" width="20.6640625" customWidth="1"/>
    <col min="44" max="44" width="15" customWidth="1"/>
    <col min="45" max="45" width="22.44140625" customWidth="1"/>
    <col min="46" max="46" width="21" customWidth="1"/>
    <col min="47" max="47" width="15.109375" customWidth="1"/>
    <col min="48" max="48" width="25.33203125" customWidth="1"/>
    <col min="49" max="49" width="21" customWidth="1"/>
    <col min="50" max="50" width="18.33203125" customWidth="1"/>
    <col min="51" max="51" width="26.109375" customWidth="1"/>
    <col min="52" max="52" width="20.88671875" customWidth="1"/>
    <col min="53" max="53" width="15.109375" customWidth="1"/>
    <col min="54" max="54" width="15.33203125" customWidth="1"/>
    <col min="55" max="55" width="16.5546875" customWidth="1"/>
    <col min="56" max="56" width="11.88671875" customWidth="1"/>
    <col min="57" max="57" width="7.88671875" customWidth="1"/>
    <col min="58" max="58" width="12.44140625" customWidth="1"/>
    <col min="59" max="59" width="17.33203125" style="73" customWidth="1"/>
    <col min="60" max="60" width="14.33203125" style="73" customWidth="1"/>
    <col min="61" max="61" width="16.109375" style="73" customWidth="1"/>
    <col min="62" max="62" width="24.33203125" style="73" customWidth="1"/>
  </cols>
  <sheetData>
    <row r="1" spans="1:62" ht="87.75" customHeight="1" x14ac:dyDescent="1.45">
      <c r="C1" s="302" t="s">
        <v>0</v>
      </c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  <c r="AI1" s="303"/>
      <c r="AJ1" s="303"/>
      <c r="AK1" s="303"/>
      <c r="AL1" s="303"/>
      <c r="AM1" s="303"/>
      <c r="AN1" s="303"/>
      <c r="AO1" s="303"/>
      <c r="AP1" s="303"/>
      <c r="AQ1" s="303"/>
      <c r="AR1" s="303"/>
      <c r="AS1" s="303"/>
      <c r="AT1" s="303"/>
      <c r="AU1" s="303"/>
      <c r="AV1" s="303"/>
      <c r="AW1" s="303"/>
      <c r="AX1" s="303"/>
      <c r="AY1" s="303"/>
      <c r="AZ1" s="303"/>
      <c r="BA1" s="303"/>
      <c r="BB1" s="303"/>
      <c r="BC1" s="303"/>
      <c r="BD1" s="303"/>
      <c r="BE1" s="303"/>
      <c r="BF1" s="303"/>
      <c r="BG1" s="303"/>
      <c r="BH1" s="11"/>
      <c r="BI1" s="11"/>
      <c r="BJ1" s="11"/>
    </row>
    <row r="2" spans="1:62" ht="82.8" x14ac:dyDescent="1.25">
      <c r="C2" s="304" t="s">
        <v>1</v>
      </c>
      <c r="D2" s="305"/>
      <c r="E2" s="305"/>
      <c r="F2" s="305"/>
      <c r="G2" s="305"/>
      <c r="H2" s="305"/>
      <c r="I2" s="305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306" t="s">
        <v>2</v>
      </c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307"/>
      <c r="AK2" s="307"/>
      <c r="AL2" s="307"/>
      <c r="AM2" s="307"/>
      <c r="AN2" s="307"/>
      <c r="AO2" s="307"/>
      <c r="AP2" s="307"/>
      <c r="AQ2" s="307"/>
      <c r="AR2" s="307"/>
      <c r="AS2" s="303"/>
      <c r="AT2" s="303"/>
      <c r="AU2" s="303"/>
      <c r="AV2" s="303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11"/>
      <c r="BI2" s="11"/>
      <c r="BJ2" s="11"/>
    </row>
    <row r="3" spans="1:62" ht="82.8" x14ac:dyDescent="1.45">
      <c r="C3" s="76"/>
      <c r="D3" s="42"/>
      <c r="E3" s="27"/>
      <c r="F3" s="27"/>
      <c r="G3" s="27"/>
      <c r="H3" s="27"/>
      <c r="I3" s="27"/>
      <c r="J3" s="12"/>
      <c r="K3" s="12"/>
      <c r="L3" s="12"/>
      <c r="M3" s="12"/>
      <c r="N3" s="75"/>
      <c r="O3" s="75"/>
      <c r="P3" s="12"/>
      <c r="Q3" s="19"/>
      <c r="R3" s="19"/>
      <c r="AW3" s="308"/>
      <c r="AX3" s="309"/>
      <c r="AY3" s="309"/>
      <c r="AZ3" s="309"/>
      <c r="BA3" s="309"/>
      <c r="BB3" s="309"/>
      <c r="BC3" s="309"/>
      <c r="BD3" s="309"/>
      <c r="BE3" s="309"/>
      <c r="BF3" s="309"/>
      <c r="BG3" s="309"/>
      <c r="BH3" s="309"/>
      <c r="BI3" s="309"/>
      <c r="BJ3" s="78"/>
    </row>
    <row r="4" spans="1:62" ht="82.8" x14ac:dyDescent="1.45">
      <c r="C4" s="139" t="s">
        <v>3</v>
      </c>
      <c r="D4" s="139"/>
      <c r="E4" s="27"/>
      <c r="F4" s="27"/>
      <c r="G4" s="27"/>
      <c r="H4" s="27"/>
      <c r="I4" s="27"/>
      <c r="J4" s="27"/>
      <c r="K4" s="12"/>
      <c r="L4" s="12"/>
      <c r="M4" s="12"/>
      <c r="N4" s="75"/>
      <c r="O4" s="75"/>
      <c r="P4" s="12"/>
      <c r="Q4" s="19"/>
      <c r="R4" s="19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310"/>
      <c r="AX4" s="310"/>
      <c r="AY4" s="310"/>
      <c r="AZ4" s="310"/>
      <c r="BA4" s="310"/>
      <c r="BB4" s="303"/>
      <c r="BC4" s="303"/>
      <c r="BD4" s="303"/>
      <c r="BE4" s="75"/>
      <c r="BF4" s="75"/>
      <c r="BG4" s="78"/>
      <c r="BH4" s="78"/>
      <c r="BI4" s="78"/>
      <c r="BJ4" s="78"/>
    </row>
    <row r="5" spans="1:62" ht="78.75" customHeight="1" x14ac:dyDescent="1.5">
      <c r="C5" s="139" t="s">
        <v>4</v>
      </c>
      <c r="D5" s="139"/>
      <c r="E5" s="27"/>
      <c r="F5" s="27"/>
      <c r="G5" s="27"/>
      <c r="H5" s="27"/>
      <c r="I5" s="27"/>
      <c r="J5" s="27"/>
      <c r="K5" s="12"/>
      <c r="L5" s="12"/>
      <c r="M5" s="12"/>
      <c r="N5" s="75"/>
      <c r="O5" s="75"/>
      <c r="P5" s="311" t="s">
        <v>432</v>
      </c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311"/>
      <c r="AQ5" s="311"/>
      <c r="AR5" s="311"/>
      <c r="AS5" s="311"/>
      <c r="AT5" s="311"/>
      <c r="AU5" s="311"/>
      <c r="AV5" s="145"/>
      <c r="AW5" s="310" t="s">
        <v>5</v>
      </c>
      <c r="AX5" s="310"/>
      <c r="AY5" s="310"/>
      <c r="AZ5" s="310"/>
      <c r="BA5" s="310"/>
      <c r="BB5" s="303"/>
      <c r="BC5" s="303"/>
      <c r="BD5" s="303"/>
      <c r="BE5" s="75"/>
      <c r="BF5" s="75"/>
      <c r="BG5" s="78"/>
      <c r="BH5" s="78"/>
      <c r="BI5" s="78"/>
      <c r="BJ5" s="78"/>
    </row>
    <row r="6" spans="1:62" ht="76.5" customHeight="1" x14ac:dyDescent="1.3">
      <c r="C6" s="139" t="s">
        <v>6</v>
      </c>
      <c r="D6" s="139"/>
      <c r="E6" s="27"/>
      <c r="F6" s="27"/>
      <c r="G6" s="27"/>
      <c r="H6" s="27"/>
      <c r="I6" s="27"/>
      <c r="J6" s="27"/>
      <c r="K6" s="12"/>
      <c r="L6" s="12"/>
      <c r="M6" s="12"/>
      <c r="N6" s="75"/>
      <c r="O6" s="75"/>
      <c r="P6" s="12"/>
      <c r="Q6" s="19"/>
      <c r="R6" s="19"/>
      <c r="U6" s="18"/>
      <c r="V6" s="20"/>
      <c r="W6" s="20"/>
      <c r="X6" s="20"/>
      <c r="Y6" s="20"/>
      <c r="Z6" s="20"/>
      <c r="AA6" s="20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75"/>
      <c r="AQ6" s="37"/>
      <c r="AR6" s="37"/>
      <c r="AS6" s="37"/>
      <c r="AT6" s="37"/>
      <c r="AU6" s="37"/>
      <c r="AV6" s="37"/>
      <c r="AW6" s="312" t="s">
        <v>7</v>
      </c>
      <c r="AX6" s="312"/>
      <c r="AY6" s="312"/>
      <c r="AZ6" s="312"/>
      <c r="BA6" s="312"/>
      <c r="BB6" s="312"/>
      <c r="BC6" s="312"/>
      <c r="BD6" s="312"/>
      <c r="BE6" s="312"/>
      <c r="BF6" s="312"/>
      <c r="BG6" s="312"/>
      <c r="BH6" s="312"/>
      <c r="BI6" s="312"/>
      <c r="BJ6" s="312"/>
    </row>
    <row r="7" spans="1:62" ht="76.5" customHeight="1" x14ac:dyDescent="1.3">
      <c r="C7" s="313" t="s">
        <v>416</v>
      </c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28"/>
      <c r="U7" s="314" t="s">
        <v>425</v>
      </c>
      <c r="V7" s="314"/>
      <c r="W7" s="314"/>
      <c r="X7" s="314"/>
      <c r="Y7" s="314"/>
      <c r="Z7" s="314"/>
      <c r="AA7" s="315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7"/>
      <c r="AQ7" s="317"/>
      <c r="AR7" s="317"/>
      <c r="AS7" s="317"/>
      <c r="AT7" s="317"/>
      <c r="AU7" s="317"/>
      <c r="AV7" s="37"/>
      <c r="AW7" s="312"/>
      <c r="AX7" s="312"/>
      <c r="AY7" s="312"/>
      <c r="AZ7" s="312"/>
      <c r="BA7" s="312"/>
      <c r="BB7" s="312"/>
      <c r="BC7" s="312"/>
      <c r="BD7" s="312"/>
      <c r="BE7" s="312"/>
      <c r="BF7" s="312"/>
      <c r="BG7" s="312"/>
      <c r="BH7" s="312"/>
      <c r="BI7" s="312"/>
      <c r="BJ7" s="312"/>
    </row>
    <row r="8" spans="1:62" ht="44.25" customHeight="1" x14ac:dyDescent="1.25">
      <c r="C8" s="88"/>
      <c r="D8" s="88"/>
      <c r="E8" s="89"/>
      <c r="F8" s="89"/>
      <c r="G8" s="89"/>
      <c r="H8" s="89"/>
      <c r="I8" s="89"/>
      <c r="J8" s="18"/>
      <c r="K8" s="18"/>
      <c r="L8" s="12"/>
      <c r="M8" s="12"/>
      <c r="N8" s="75"/>
      <c r="O8" s="75"/>
      <c r="P8" s="12"/>
      <c r="U8" s="314"/>
      <c r="V8" s="314"/>
      <c r="W8" s="314"/>
      <c r="X8" s="314"/>
      <c r="Y8" s="314"/>
      <c r="Z8" s="314"/>
      <c r="AA8" s="315"/>
      <c r="AB8" s="318"/>
      <c r="AC8" s="318"/>
      <c r="AD8" s="318"/>
      <c r="AE8" s="318"/>
      <c r="AF8" s="318"/>
      <c r="AG8" s="318"/>
      <c r="AH8" s="318"/>
      <c r="AI8" s="318"/>
      <c r="AJ8" s="318"/>
      <c r="AK8" s="318"/>
      <c r="AL8" s="318"/>
      <c r="AM8" s="318"/>
      <c r="AN8" s="318"/>
      <c r="AO8" s="318"/>
      <c r="AP8" s="318"/>
      <c r="AQ8" s="318"/>
      <c r="AR8" s="318"/>
      <c r="AS8" s="318"/>
      <c r="AT8" s="318"/>
      <c r="AU8" s="318"/>
      <c r="AV8" s="75"/>
      <c r="AW8" s="80"/>
      <c r="AX8" s="80"/>
      <c r="AY8" s="51" t="s">
        <v>8</v>
      </c>
      <c r="AZ8" s="51"/>
      <c r="BA8" s="51"/>
      <c r="BB8" s="51"/>
      <c r="BC8" s="51"/>
      <c r="BD8" s="51"/>
      <c r="BE8" s="51"/>
      <c r="BF8" s="51"/>
      <c r="BG8" s="119"/>
      <c r="BH8" s="140"/>
      <c r="BI8" s="140"/>
      <c r="BJ8" s="140"/>
    </row>
    <row r="9" spans="1:62" ht="93" customHeight="1" x14ac:dyDescent="1.25">
      <c r="C9" s="27" t="s">
        <v>9</v>
      </c>
      <c r="D9" s="12"/>
      <c r="E9" s="18"/>
      <c r="F9" s="18"/>
      <c r="G9" s="18"/>
      <c r="H9" s="18"/>
      <c r="I9" s="18"/>
      <c r="J9" s="27"/>
      <c r="K9" s="27"/>
      <c r="L9" s="12"/>
      <c r="M9" s="12"/>
      <c r="N9" s="75"/>
      <c r="O9" s="75"/>
      <c r="P9" s="12"/>
      <c r="T9" s="70"/>
      <c r="U9" s="802" t="s">
        <v>426</v>
      </c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2"/>
      <c r="AS9" s="802"/>
      <c r="AT9" s="223"/>
      <c r="AU9" s="223"/>
      <c r="AV9" s="223"/>
      <c r="AW9" s="319" t="s">
        <v>10</v>
      </c>
      <c r="AX9" s="303"/>
      <c r="AY9" s="320"/>
      <c r="AZ9" s="320"/>
      <c r="BA9" s="320"/>
      <c r="BB9" s="320"/>
      <c r="BC9" s="51"/>
      <c r="BD9" s="51"/>
      <c r="BE9" s="51"/>
      <c r="BF9" s="51"/>
      <c r="BG9" s="119"/>
      <c r="BH9" s="140"/>
      <c r="BI9" s="140"/>
      <c r="BJ9" s="140"/>
    </row>
    <row r="10" spans="1:62" ht="81.75" customHeight="1" x14ac:dyDescent="1.45">
      <c r="C10" s="12"/>
      <c r="D10" s="12"/>
      <c r="E10" s="18"/>
      <c r="F10" s="18"/>
      <c r="G10" s="18"/>
      <c r="H10" s="18"/>
      <c r="I10" s="18"/>
      <c r="J10" s="18"/>
      <c r="K10" s="18"/>
      <c r="L10" s="12"/>
      <c r="M10" s="12"/>
      <c r="N10" s="75"/>
      <c r="O10" s="75"/>
      <c r="P10" s="12"/>
      <c r="S10" s="317" t="s">
        <v>427</v>
      </c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  <c r="AH10" s="317"/>
      <c r="AI10" s="317"/>
      <c r="AJ10" s="317"/>
      <c r="AK10" s="317"/>
      <c r="AL10" s="317"/>
      <c r="AM10" s="317"/>
      <c r="AN10" s="317"/>
      <c r="AO10" s="317"/>
      <c r="AP10" s="317"/>
      <c r="AQ10" s="317"/>
      <c r="AR10" s="317"/>
      <c r="AS10" s="317"/>
      <c r="AT10" s="317"/>
      <c r="AU10" s="317"/>
      <c r="AV10" s="317"/>
      <c r="AW10" s="224"/>
      <c r="AX10" s="80"/>
      <c r="AY10" s="115"/>
      <c r="AZ10" s="115"/>
      <c r="BA10" s="115"/>
      <c r="BB10" s="115"/>
      <c r="BC10" s="115"/>
      <c r="BD10" s="115"/>
      <c r="BE10" s="115"/>
      <c r="BF10" s="115"/>
      <c r="BG10" s="72"/>
      <c r="BH10" s="141"/>
      <c r="BI10" s="141"/>
      <c r="BJ10" s="141"/>
    </row>
    <row r="11" spans="1:62" ht="18.75" customHeight="1" x14ac:dyDescent="0.95"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75"/>
      <c r="O11" s="75"/>
      <c r="P11" s="12"/>
      <c r="AB11" s="321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75"/>
      <c r="AR11" s="75"/>
      <c r="AT11" s="28"/>
      <c r="AU11" s="28"/>
      <c r="AV11" s="29"/>
      <c r="AW11" s="323"/>
      <c r="AX11" s="303"/>
      <c r="AY11" s="303"/>
      <c r="AZ11" s="303"/>
      <c r="BA11" s="303"/>
      <c r="BB11" s="303"/>
      <c r="BC11" s="303"/>
      <c r="BD11" s="303"/>
      <c r="BE11" s="303"/>
      <c r="BF11" s="303"/>
      <c r="BG11" s="77"/>
      <c r="BH11" s="78"/>
      <c r="BI11" s="78"/>
      <c r="BJ11" s="78"/>
    </row>
    <row r="12" spans="1:62" ht="61.2" x14ac:dyDescent="1.05">
      <c r="C12" s="27" t="s">
        <v>11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8"/>
      <c r="O12" s="75"/>
      <c r="P12" s="12"/>
      <c r="U12" s="18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S12" s="20"/>
      <c r="AW12" s="303"/>
      <c r="AX12" s="303"/>
      <c r="AY12" s="303"/>
      <c r="AZ12" s="303"/>
      <c r="BA12" s="303"/>
      <c r="BB12" s="303"/>
      <c r="BC12" s="303"/>
      <c r="BD12" s="303"/>
      <c r="BE12" s="303"/>
      <c r="BF12" s="303"/>
    </row>
    <row r="13" spans="1:62" ht="23.25" customHeight="1" x14ac:dyDescent="0.25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</row>
    <row r="14" spans="1:62" ht="69" x14ac:dyDescent="1.2">
      <c r="A14" s="75"/>
      <c r="B14" s="75"/>
      <c r="C14" s="75"/>
      <c r="D14" s="75"/>
      <c r="E14" s="75"/>
      <c r="F14" s="49" t="s">
        <v>12</v>
      </c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0"/>
      <c r="T14" s="70"/>
      <c r="U14" s="74"/>
      <c r="V14" s="28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50" t="s">
        <v>13</v>
      </c>
      <c r="AO14" s="27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</row>
    <row r="17" spans="1:62" ht="48.6" x14ac:dyDescent="0.25">
      <c r="A17" s="90"/>
      <c r="B17" s="331" t="s">
        <v>14</v>
      </c>
      <c r="C17" s="324" t="s">
        <v>15</v>
      </c>
      <c r="D17" s="325"/>
      <c r="E17" s="325"/>
      <c r="F17" s="325"/>
      <c r="G17" s="333" t="s">
        <v>428</v>
      </c>
      <c r="H17" s="325" t="s">
        <v>16</v>
      </c>
      <c r="I17" s="325"/>
      <c r="J17" s="325"/>
      <c r="K17" s="335" t="s">
        <v>429</v>
      </c>
      <c r="L17" s="325" t="s">
        <v>17</v>
      </c>
      <c r="M17" s="325"/>
      <c r="N17" s="325"/>
      <c r="O17" s="325"/>
      <c r="P17" s="325" t="s">
        <v>18</v>
      </c>
      <c r="Q17" s="325"/>
      <c r="R17" s="325"/>
      <c r="S17" s="325"/>
      <c r="T17" s="333" t="s">
        <v>433</v>
      </c>
      <c r="U17" s="325" t="s">
        <v>19</v>
      </c>
      <c r="V17" s="325"/>
      <c r="W17" s="325"/>
      <c r="X17" s="333" t="s">
        <v>434</v>
      </c>
      <c r="Y17" s="325" t="s">
        <v>20</v>
      </c>
      <c r="Z17" s="325"/>
      <c r="AA17" s="325"/>
      <c r="AB17" s="333" t="s">
        <v>435</v>
      </c>
      <c r="AC17" s="325" t="s">
        <v>21</v>
      </c>
      <c r="AD17" s="325"/>
      <c r="AE17" s="325"/>
      <c r="AF17" s="325"/>
      <c r="AG17" s="335" t="s">
        <v>436</v>
      </c>
      <c r="AH17" s="325" t="s">
        <v>22</v>
      </c>
      <c r="AI17" s="325"/>
      <c r="AJ17" s="325"/>
      <c r="AK17" s="333" t="s">
        <v>437</v>
      </c>
      <c r="AL17" s="325" t="s">
        <v>23</v>
      </c>
      <c r="AM17" s="325"/>
      <c r="AN17" s="325"/>
      <c r="AO17" s="325"/>
      <c r="AP17" s="325" t="s">
        <v>24</v>
      </c>
      <c r="AQ17" s="325"/>
      <c r="AR17" s="325"/>
      <c r="AS17" s="325"/>
      <c r="AT17" s="333" t="s">
        <v>438</v>
      </c>
      <c r="AU17" s="325" t="s">
        <v>25</v>
      </c>
      <c r="AV17" s="325"/>
      <c r="AW17" s="325"/>
      <c r="AX17" s="333" t="s">
        <v>439</v>
      </c>
      <c r="AY17" s="325" t="s">
        <v>26</v>
      </c>
      <c r="AZ17" s="325"/>
      <c r="BA17" s="325"/>
      <c r="BB17" s="326"/>
      <c r="BC17" s="338" t="s">
        <v>27</v>
      </c>
      <c r="BD17" s="340" t="s">
        <v>28</v>
      </c>
      <c r="BE17" s="340" t="s">
        <v>29</v>
      </c>
      <c r="BF17" s="342" t="s">
        <v>30</v>
      </c>
      <c r="BG17" s="344" t="s">
        <v>31</v>
      </c>
      <c r="BH17" s="340" t="s">
        <v>32</v>
      </c>
      <c r="BI17" s="340" t="s">
        <v>33</v>
      </c>
      <c r="BJ17" s="327" t="s">
        <v>34</v>
      </c>
    </row>
    <row r="18" spans="1:62" ht="408.75" customHeight="1" x14ac:dyDescent="0.25">
      <c r="A18" s="90"/>
      <c r="B18" s="332"/>
      <c r="C18" s="67" t="s">
        <v>35</v>
      </c>
      <c r="D18" s="57" t="s">
        <v>36</v>
      </c>
      <c r="E18" s="57" t="s">
        <v>37</v>
      </c>
      <c r="F18" s="57" t="s">
        <v>38</v>
      </c>
      <c r="G18" s="334"/>
      <c r="H18" s="57" t="s">
        <v>39</v>
      </c>
      <c r="I18" s="57" t="s">
        <v>40</v>
      </c>
      <c r="J18" s="57" t="s">
        <v>41</v>
      </c>
      <c r="K18" s="336"/>
      <c r="L18" s="57" t="s">
        <v>42</v>
      </c>
      <c r="M18" s="57" t="s">
        <v>43</v>
      </c>
      <c r="N18" s="57" t="s">
        <v>44</v>
      </c>
      <c r="O18" s="57" t="s">
        <v>45</v>
      </c>
      <c r="P18" s="57" t="s">
        <v>46</v>
      </c>
      <c r="Q18" s="57" t="s">
        <v>36</v>
      </c>
      <c r="R18" s="57" t="s">
        <v>37</v>
      </c>
      <c r="S18" s="57" t="s">
        <v>38</v>
      </c>
      <c r="T18" s="334"/>
      <c r="U18" s="57" t="s">
        <v>47</v>
      </c>
      <c r="V18" s="57" t="s">
        <v>48</v>
      </c>
      <c r="W18" s="57" t="s">
        <v>49</v>
      </c>
      <c r="X18" s="334"/>
      <c r="Y18" s="57" t="s">
        <v>50</v>
      </c>
      <c r="Z18" s="57" t="s">
        <v>51</v>
      </c>
      <c r="AA18" s="57" t="s">
        <v>52</v>
      </c>
      <c r="AB18" s="334"/>
      <c r="AC18" s="57" t="s">
        <v>50</v>
      </c>
      <c r="AD18" s="57" t="s">
        <v>51</v>
      </c>
      <c r="AE18" s="57" t="s">
        <v>52</v>
      </c>
      <c r="AF18" s="57" t="s">
        <v>53</v>
      </c>
      <c r="AG18" s="337"/>
      <c r="AH18" s="57" t="s">
        <v>39</v>
      </c>
      <c r="AI18" s="57" t="s">
        <v>40</v>
      </c>
      <c r="AJ18" s="57" t="s">
        <v>41</v>
      </c>
      <c r="AK18" s="334"/>
      <c r="AL18" s="57" t="s">
        <v>54</v>
      </c>
      <c r="AM18" s="57" t="s">
        <v>55</v>
      </c>
      <c r="AN18" s="57" t="s">
        <v>56</v>
      </c>
      <c r="AO18" s="57" t="s">
        <v>57</v>
      </c>
      <c r="AP18" s="57" t="s">
        <v>46</v>
      </c>
      <c r="AQ18" s="57" t="s">
        <v>36</v>
      </c>
      <c r="AR18" s="57" t="s">
        <v>37</v>
      </c>
      <c r="AS18" s="57" t="s">
        <v>38</v>
      </c>
      <c r="AT18" s="334"/>
      <c r="AU18" s="57" t="s">
        <v>39</v>
      </c>
      <c r="AV18" s="57" t="s">
        <v>40</v>
      </c>
      <c r="AW18" s="57" t="s">
        <v>41</v>
      </c>
      <c r="AX18" s="334"/>
      <c r="AY18" s="57" t="s">
        <v>42</v>
      </c>
      <c r="AZ18" s="57" t="s">
        <v>43</v>
      </c>
      <c r="BA18" s="57" t="s">
        <v>44</v>
      </c>
      <c r="BB18" s="53" t="s">
        <v>58</v>
      </c>
      <c r="BC18" s="339"/>
      <c r="BD18" s="341"/>
      <c r="BE18" s="341"/>
      <c r="BF18" s="343"/>
      <c r="BG18" s="341"/>
      <c r="BH18" s="341"/>
      <c r="BI18" s="341"/>
      <c r="BJ18" s="328"/>
    </row>
    <row r="19" spans="1:62" ht="51.6" x14ac:dyDescent="0.9">
      <c r="A19" s="91"/>
      <c r="B19" s="131" t="s">
        <v>59</v>
      </c>
      <c r="C19" s="68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38"/>
      <c r="P19" s="38"/>
      <c r="Q19" s="38"/>
      <c r="R19" s="38"/>
      <c r="S19" s="38"/>
      <c r="T19" s="38"/>
      <c r="U19" s="288" t="s">
        <v>60</v>
      </c>
      <c r="V19" s="288" t="s">
        <v>60</v>
      </c>
      <c r="W19" s="288" t="s">
        <v>60</v>
      </c>
      <c r="X19" s="38" t="s">
        <v>61</v>
      </c>
      <c r="Y19" s="38" t="s">
        <v>61</v>
      </c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45" t="s">
        <v>60</v>
      </c>
      <c r="AR19" s="45" t="s">
        <v>60</v>
      </c>
      <c r="AS19" s="45" t="s">
        <v>60</v>
      </c>
      <c r="AT19" s="38" t="s">
        <v>62</v>
      </c>
      <c r="AU19" s="38" t="s">
        <v>62</v>
      </c>
      <c r="AV19" s="38" t="s">
        <v>61</v>
      </c>
      <c r="AW19" s="38" t="s">
        <v>61</v>
      </c>
      <c r="AX19" s="38" t="s">
        <v>61</v>
      </c>
      <c r="AY19" s="38" t="s">
        <v>61</v>
      </c>
      <c r="AZ19" s="38" t="s">
        <v>61</v>
      </c>
      <c r="BA19" s="38" t="s">
        <v>61</v>
      </c>
      <c r="BB19" s="63" t="s">
        <v>61</v>
      </c>
      <c r="BC19" s="65">
        <v>35</v>
      </c>
      <c r="BD19" s="38">
        <v>6</v>
      </c>
      <c r="BE19" s="38">
        <v>2</v>
      </c>
      <c r="BF19" s="38"/>
      <c r="BG19" s="38"/>
      <c r="BH19" s="38"/>
      <c r="BI19" s="38">
        <v>9</v>
      </c>
      <c r="BJ19" s="58">
        <f>SUM(BC19:BI19)</f>
        <v>52</v>
      </c>
    </row>
    <row r="20" spans="1:62" ht="51.6" x14ac:dyDescent="0.9">
      <c r="A20" s="91"/>
      <c r="B20" s="131" t="s">
        <v>63</v>
      </c>
      <c r="C20" s="68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38"/>
      <c r="P20" s="38"/>
      <c r="Q20" s="38"/>
      <c r="R20" s="38"/>
      <c r="S20" s="38"/>
      <c r="T20" s="38"/>
      <c r="U20" s="288" t="s">
        <v>60</v>
      </c>
      <c r="V20" s="288" t="s">
        <v>60</v>
      </c>
      <c r="W20" s="288" t="s">
        <v>60</v>
      </c>
      <c r="X20" s="38" t="s">
        <v>61</v>
      </c>
      <c r="Y20" s="38" t="s">
        <v>61</v>
      </c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45" t="s">
        <v>60</v>
      </c>
      <c r="AR20" s="45" t="s">
        <v>60</v>
      </c>
      <c r="AS20" s="45" t="s">
        <v>60</v>
      </c>
      <c r="AT20" s="38" t="s">
        <v>62</v>
      </c>
      <c r="AU20" s="38" t="s">
        <v>62</v>
      </c>
      <c r="AV20" s="38" t="s">
        <v>61</v>
      </c>
      <c r="AW20" s="38" t="s">
        <v>61</v>
      </c>
      <c r="AX20" s="38" t="s">
        <v>61</v>
      </c>
      <c r="AY20" s="38" t="s">
        <v>61</v>
      </c>
      <c r="AZ20" s="38" t="s">
        <v>61</v>
      </c>
      <c r="BA20" s="38" t="s">
        <v>61</v>
      </c>
      <c r="BB20" s="63" t="s">
        <v>61</v>
      </c>
      <c r="BC20" s="65">
        <v>35</v>
      </c>
      <c r="BD20" s="38">
        <v>6</v>
      </c>
      <c r="BE20" s="38">
        <v>2</v>
      </c>
      <c r="BF20" s="38"/>
      <c r="BG20" s="38"/>
      <c r="BH20" s="38"/>
      <c r="BI20" s="38">
        <v>9</v>
      </c>
      <c r="BJ20" s="58">
        <f>SUM(BC20:BI20)</f>
        <v>52</v>
      </c>
    </row>
    <row r="21" spans="1:62" ht="51.6" x14ac:dyDescent="0.9">
      <c r="A21" s="91"/>
      <c r="B21" s="131" t="s">
        <v>64</v>
      </c>
      <c r="C21" s="68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38"/>
      <c r="P21" s="38"/>
      <c r="Q21" s="38"/>
      <c r="R21" s="38"/>
      <c r="S21" s="38"/>
      <c r="T21" s="38"/>
      <c r="U21" s="288" t="s">
        <v>60</v>
      </c>
      <c r="V21" s="288" t="s">
        <v>60</v>
      </c>
      <c r="W21" s="288" t="s">
        <v>60</v>
      </c>
      <c r="X21" s="38" t="s">
        <v>61</v>
      </c>
      <c r="Y21" s="38" t="s">
        <v>61</v>
      </c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45"/>
      <c r="AP21" s="45"/>
      <c r="AQ21" s="45" t="s">
        <v>60</v>
      </c>
      <c r="AR21" s="45" t="s">
        <v>60</v>
      </c>
      <c r="AS21" s="45" t="s">
        <v>60</v>
      </c>
      <c r="AT21" s="38" t="s">
        <v>65</v>
      </c>
      <c r="AU21" s="38" t="s">
        <v>65</v>
      </c>
      <c r="AV21" s="38" t="s">
        <v>65</v>
      </c>
      <c r="AW21" s="38" t="s">
        <v>65</v>
      </c>
      <c r="AX21" s="38" t="s">
        <v>61</v>
      </c>
      <c r="AY21" s="38" t="s">
        <v>61</v>
      </c>
      <c r="AZ21" s="38" t="s">
        <v>61</v>
      </c>
      <c r="BA21" s="38" t="s">
        <v>61</v>
      </c>
      <c r="BB21" s="63" t="s">
        <v>61</v>
      </c>
      <c r="BC21" s="65">
        <v>35</v>
      </c>
      <c r="BD21" s="38">
        <v>6</v>
      </c>
      <c r="BE21" s="38"/>
      <c r="BF21" s="38">
        <v>4</v>
      </c>
      <c r="BG21" s="38"/>
      <c r="BH21" s="38"/>
      <c r="BI21" s="38">
        <v>7</v>
      </c>
      <c r="BJ21" s="58">
        <f>SUM(BC21:BI21)</f>
        <v>52</v>
      </c>
    </row>
    <row r="22" spans="1:62" ht="51.6" x14ac:dyDescent="0.9">
      <c r="A22" s="47"/>
      <c r="B22" s="59" t="s">
        <v>66</v>
      </c>
      <c r="C22" s="69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/>
      <c r="P22" s="61"/>
      <c r="Q22" s="61"/>
      <c r="R22" s="61"/>
      <c r="S22" s="62"/>
      <c r="T22" s="62"/>
      <c r="U22" s="289" t="s">
        <v>60</v>
      </c>
      <c r="V22" s="289" t="s">
        <v>60</v>
      </c>
      <c r="W22" s="289" t="s">
        <v>60</v>
      </c>
      <c r="X22" s="61" t="s">
        <v>61</v>
      </c>
      <c r="Y22" s="61" t="s">
        <v>61</v>
      </c>
      <c r="Z22" s="61" t="s">
        <v>65</v>
      </c>
      <c r="AA22" s="61" t="s">
        <v>65</v>
      </c>
      <c r="AB22" s="61" t="s">
        <v>65</v>
      </c>
      <c r="AC22" s="61" t="s">
        <v>65</v>
      </c>
      <c r="AD22" s="61" t="s">
        <v>65</v>
      </c>
      <c r="AE22" s="61" t="s">
        <v>65</v>
      </c>
      <c r="AF22" s="61" t="s">
        <v>65</v>
      </c>
      <c r="AG22" s="61" t="s">
        <v>65</v>
      </c>
      <c r="AH22" s="61" t="s">
        <v>67</v>
      </c>
      <c r="AI22" s="61" t="s">
        <v>67</v>
      </c>
      <c r="AJ22" s="61" t="s">
        <v>67</v>
      </c>
      <c r="AK22" s="61" t="s">
        <v>67</v>
      </c>
      <c r="AL22" s="61" t="s">
        <v>67</v>
      </c>
      <c r="AM22" s="61" t="s">
        <v>67</v>
      </c>
      <c r="AN22" s="61" t="s">
        <v>67</v>
      </c>
      <c r="AO22" s="61" t="s">
        <v>67</v>
      </c>
      <c r="AP22" s="61" t="s">
        <v>67</v>
      </c>
      <c r="AQ22" s="61" t="s">
        <v>67</v>
      </c>
      <c r="AR22" s="62" t="s">
        <v>68</v>
      </c>
      <c r="AS22" s="62" t="s">
        <v>68</v>
      </c>
      <c r="AT22" s="62"/>
      <c r="AU22" s="61"/>
      <c r="AV22" s="61"/>
      <c r="AW22" s="61"/>
      <c r="AX22" s="61"/>
      <c r="AY22" s="61"/>
      <c r="AZ22" s="61"/>
      <c r="BA22" s="61"/>
      <c r="BB22" s="64"/>
      <c r="BC22" s="65">
        <v>18</v>
      </c>
      <c r="BD22" s="38">
        <v>3</v>
      </c>
      <c r="BE22" s="38"/>
      <c r="BF22" s="38">
        <v>8</v>
      </c>
      <c r="BG22" s="38">
        <v>10</v>
      </c>
      <c r="BH22" s="38">
        <v>2</v>
      </c>
      <c r="BI22" s="38">
        <v>2</v>
      </c>
      <c r="BJ22" s="58">
        <f>SUM(BC22:BI22)</f>
        <v>43</v>
      </c>
    </row>
    <row r="23" spans="1:62" ht="51.6" x14ac:dyDescent="0.9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59">
        <f t="shared" ref="BC23:BJ23" si="0">SUM(BC19:BC22)</f>
        <v>123</v>
      </c>
      <c r="BD23" s="61">
        <f t="shared" si="0"/>
        <v>21</v>
      </c>
      <c r="BE23" s="61">
        <f t="shared" si="0"/>
        <v>4</v>
      </c>
      <c r="BF23" s="61">
        <f t="shared" si="0"/>
        <v>12</v>
      </c>
      <c r="BG23" s="61">
        <f t="shared" si="0"/>
        <v>10</v>
      </c>
      <c r="BH23" s="61">
        <f t="shared" si="0"/>
        <v>2</v>
      </c>
      <c r="BI23" s="61">
        <f t="shared" si="0"/>
        <v>27</v>
      </c>
      <c r="BJ23" s="66">
        <f t="shared" si="0"/>
        <v>199</v>
      </c>
    </row>
    <row r="24" spans="1:62" ht="28.2" x14ac:dyDescent="0.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4"/>
      <c r="T24" s="14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</row>
    <row r="25" spans="1:62" ht="51.6" x14ac:dyDescent="0.9">
      <c r="A25" s="30"/>
      <c r="B25" s="30"/>
      <c r="C25" s="30"/>
      <c r="D25" s="30" t="s">
        <v>69</v>
      </c>
      <c r="E25" s="30"/>
      <c r="F25" s="30"/>
      <c r="G25" s="30"/>
      <c r="H25" s="75"/>
      <c r="I25" s="31"/>
      <c r="J25" s="26" t="s">
        <v>70</v>
      </c>
      <c r="K25" s="43" t="s">
        <v>71</v>
      </c>
      <c r="L25" s="75"/>
      <c r="M25" s="75"/>
      <c r="N25" s="75"/>
      <c r="O25" s="30"/>
      <c r="P25" s="30"/>
      <c r="Q25" s="30"/>
      <c r="R25" s="30"/>
      <c r="S25" s="32"/>
      <c r="T25" s="33" t="s">
        <v>62</v>
      </c>
      <c r="U25" s="26" t="s">
        <v>70</v>
      </c>
      <c r="V25" s="43" t="s">
        <v>72</v>
      </c>
      <c r="W25" s="75"/>
      <c r="X25" s="30"/>
      <c r="Y25" s="30"/>
      <c r="Z25" s="30"/>
      <c r="AA25" s="30"/>
      <c r="AB25" s="30"/>
      <c r="AC25" s="30"/>
      <c r="AD25" s="30"/>
      <c r="AE25" s="75"/>
      <c r="AF25" s="34" t="s">
        <v>67</v>
      </c>
      <c r="AG25" s="26" t="s">
        <v>70</v>
      </c>
      <c r="AH25" s="43" t="s">
        <v>73</v>
      </c>
      <c r="AI25" s="30"/>
      <c r="AJ25" s="30"/>
      <c r="AK25" s="12"/>
      <c r="AL25" s="12"/>
      <c r="AM25" s="12"/>
      <c r="AN25" s="12"/>
      <c r="AO25" s="75"/>
      <c r="AP25" s="34" t="s">
        <v>61</v>
      </c>
      <c r="AQ25" s="26" t="s">
        <v>70</v>
      </c>
      <c r="AR25" s="43" t="s">
        <v>74</v>
      </c>
      <c r="AS25" s="75"/>
      <c r="AT25" s="75"/>
      <c r="AU25" s="75"/>
      <c r="AV25" s="75"/>
      <c r="AW25" s="75"/>
      <c r="AX25" s="75"/>
      <c r="AY25" s="75"/>
      <c r="AZ25" s="75"/>
      <c r="BA25" s="75"/>
    </row>
    <row r="26" spans="1:62" ht="46.2" x14ac:dyDescent="0.8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2"/>
      <c r="T26" s="32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75"/>
      <c r="AV26" s="75"/>
      <c r="AW26" s="75"/>
      <c r="AX26" s="75"/>
      <c r="AY26" s="75"/>
      <c r="AZ26" s="75"/>
      <c r="BA26" s="75"/>
    </row>
    <row r="27" spans="1:62" ht="51.6" x14ac:dyDescent="0.9">
      <c r="A27" s="30"/>
      <c r="B27" s="30"/>
      <c r="C27" s="30"/>
      <c r="D27" s="30"/>
      <c r="E27" s="30"/>
      <c r="F27" s="30"/>
      <c r="G27" s="30"/>
      <c r="H27" s="30"/>
      <c r="I27" s="35" t="s">
        <v>60</v>
      </c>
      <c r="J27" s="26" t="s">
        <v>70</v>
      </c>
      <c r="K27" s="43" t="s">
        <v>75</v>
      </c>
      <c r="L27" s="75"/>
      <c r="M27" s="75"/>
      <c r="N27" s="75"/>
      <c r="O27" s="30"/>
      <c r="P27" s="30"/>
      <c r="Q27" s="30"/>
      <c r="R27" s="30"/>
      <c r="S27" s="32"/>
      <c r="T27" s="34" t="s">
        <v>65</v>
      </c>
      <c r="U27" s="26" t="s">
        <v>70</v>
      </c>
      <c r="V27" s="43" t="s">
        <v>76</v>
      </c>
      <c r="W27" s="75"/>
      <c r="X27" s="30"/>
      <c r="Y27" s="30"/>
      <c r="Z27" s="30"/>
      <c r="AA27" s="30"/>
      <c r="AB27" s="30"/>
      <c r="AC27" s="30"/>
      <c r="AD27" s="30"/>
      <c r="AE27" s="75"/>
      <c r="AF27" s="34" t="s">
        <v>68</v>
      </c>
      <c r="AG27" s="26" t="s">
        <v>70</v>
      </c>
      <c r="AH27" s="43" t="s">
        <v>77</v>
      </c>
      <c r="AI27" s="30"/>
      <c r="AJ27" s="30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75"/>
      <c r="AV27" s="75"/>
      <c r="AW27" s="75"/>
      <c r="AX27" s="75"/>
      <c r="AY27" s="75"/>
      <c r="AZ27" s="75"/>
      <c r="BA27" s="75"/>
    </row>
    <row r="28" spans="1:62" ht="46.2" x14ac:dyDescent="0.8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2"/>
      <c r="T28" s="32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75"/>
      <c r="AV28" s="75"/>
      <c r="AW28" s="75"/>
      <c r="AX28" s="75"/>
      <c r="AY28" s="75"/>
      <c r="AZ28" s="75"/>
      <c r="BA28" s="75"/>
    </row>
    <row r="29" spans="1:62" ht="67.2" x14ac:dyDescent="1.05">
      <c r="A29" s="2"/>
      <c r="B29" s="2"/>
      <c r="C29" s="2"/>
      <c r="D29" s="2"/>
      <c r="E29" s="2"/>
      <c r="F29" s="2"/>
      <c r="G29" s="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4"/>
      <c r="T29" s="24"/>
      <c r="U29" s="22"/>
      <c r="V29" s="22"/>
      <c r="W29" s="22"/>
      <c r="X29" s="22"/>
      <c r="Y29" s="5"/>
      <c r="Z29" s="5"/>
      <c r="AA29" s="5"/>
      <c r="AB29" s="49" t="s">
        <v>78</v>
      </c>
      <c r="AC29" s="36"/>
      <c r="AD29" s="36"/>
      <c r="AE29" s="36"/>
      <c r="AF29" s="36"/>
      <c r="AG29" s="36"/>
      <c r="AH29" s="36"/>
      <c r="AI29" s="36"/>
      <c r="AJ29" s="36"/>
      <c r="AK29" s="27"/>
      <c r="AL29" s="27"/>
      <c r="AM29" s="27"/>
      <c r="AN29" s="3"/>
      <c r="AO29" s="3"/>
      <c r="AP29" s="21"/>
      <c r="AQ29" s="21"/>
      <c r="AR29" s="21"/>
      <c r="AS29" s="21"/>
      <c r="AT29" s="21"/>
    </row>
    <row r="30" spans="1:6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3"/>
      <c r="T30" s="23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6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3"/>
      <c r="T31" s="23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62" ht="67.2" x14ac:dyDescent="0.25">
      <c r="A32" s="92"/>
      <c r="B32" s="347" t="s">
        <v>79</v>
      </c>
      <c r="C32" s="330" t="s">
        <v>80</v>
      </c>
      <c r="D32" s="330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52" t="s">
        <v>81</v>
      </c>
      <c r="R32" s="352"/>
      <c r="S32" s="352" t="s">
        <v>82</v>
      </c>
      <c r="T32" s="352"/>
      <c r="U32" s="330" t="s">
        <v>83</v>
      </c>
      <c r="V32" s="330"/>
      <c r="W32" s="330"/>
      <c r="X32" s="330"/>
      <c r="Y32" s="330"/>
      <c r="Z32" s="330"/>
      <c r="AA32" s="330"/>
      <c r="AB32" s="330"/>
      <c r="AC32" s="330"/>
      <c r="AD32" s="330"/>
      <c r="AE32" s="330"/>
      <c r="AF32" s="330"/>
      <c r="AG32" s="345" t="s">
        <v>84</v>
      </c>
      <c r="AH32" s="345"/>
      <c r="AI32" s="345"/>
      <c r="AJ32" s="345"/>
      <c r="AK32" s="345"/>
      <c r="AL32" s="345"/>
      <c r="AM32" s="345"/>
      <c r="AN32" s="345"/>
      <c r="AO32" s="345"/>
      <c r="AP32" s="345"/>
      <c r="AQ32" s="345"/>
      <c r="AR32" s="345"/>
      <c r="AS32" s="345"/>
      <c r="AT32" s="345"/>
      <c r="AU32" s="345"/>
      <c r="AV32" s="345"/>
      <c r="AW32" s="345"/>
      <c r="AX32" s="345"/>
      <c r="AY32" s="345"/>
      <c r="AZ32" s="345"/>
      <c r="BA32" s="345"/>
      <c r="BB32" s="345"/>
      <c r="BC32" s="345"/>
      <c r="BD32" s="346"/>
      <c r="BE32" s="355" t="s">
        <v>85</v>
      </c>
      <c r="BF32" s="355"/>
      <c r="BG32" s="358" t="s">
        <v>86</v>
      </c>
      <c r="BH32" s="358"/>
      <c r="BI32" s="358"/>
      <c r="BJ32" s="358"/>
    </row>
    <row r="33" spans="1:62" ht="63.6" x14ac:dyDescent="0.25">
      <c r="A33" s="93"/>
      <c r="B33" s="348"/>
      <c r="C33" s="350"/>
      <c r="D33" s="350"/>
      <c r="E33" s="350"/>
      <c r="F33" s="350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3"/>
      <c r="R33" s="353"/>
      <c r="S33" s="353"/>
      <c r="T33" s="353"/>
      <c r="U33" s="353" t="s">
        <v>34</v>
      </c>
      <c r="V33" s="353"/>
      <c r="W33" s="353" t="s">
        <v>87</v>
      </c>
      <c r="X33" s="353"/>
      <c r="Y33" s="361" t="s">
        <v>88</v>
      </c>
      <c r="Z33" s="361"/>
      <c r="AA33" s="361"/>
      <c r="AB33" s="361"/>
      <c r="AC33" s="361"/>
      <c r="AD33" s="361"/>
      <c r="AE33" s="361"/>
      <c r="AF33" s="361"/>
      <c r="AG33" s="362" t="s">
        <v>89</v>
      </c>
      <c r="AH33" s="362"/>
      <c r="AI33" s="362"/>
      <c r="AJ33" s="362"/>
      <c r="AK33" s="362"/>
      <c r="AL33" s="362"/>
      <c r="AM33" s="362" t="s">
        <v>90</v>
      </c>
      <c r="AN33" s="362"/>
      <c r="AO33" s="362"/>
      <c r="AP33" s="362"/>
      <c r="AQ33" s="362"/>
      <c r="AR33" s="362"/>
      <c r="AS33" s="362" t="s">
        <v>91</v>
      </c>
      <c r="AT33" s="362"/>
      <c r="AU33" s="362"/>
      <c r="AV33" s="362"/>
      <c r="AW33" s="362"/>
      <c r="AX33" s="362"/>
      <c r="AY33" s="362" t="s">
        <v>92</v>
      </c>
      <c r="AZ33" s="362"/>
      <c r="BA33" s="362"/>
      <c r="BB33" s="362"/>
      <c r="BC33" s="362"/>
      <c r="BD33" s="363"/>
      <c r="BE33" s="356"/>
      <c r="BF33" s="356"/>
      <c r="BG33" s="359"/>
      <c r="BH33" s="359"/>
      <c r="BI33" s="359"/>
      <c r="BJ33" s="359"/>
    </row>
    <row r="34" spans="1:62" ht="114" customHeight="1" x14ac:dyDescent="0.25">
      <c r="A34" s="93"/>
      <c r="B34" s="348"/>
      <c r="C34" s="350"/>
      <c r="D34" s="350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3"/>
      <c r="R34" s="353"/>
      <c r="S34" s="353"/>
      <c r="T34" s="353"/>
      <c r="U34" s="353"/>
      <c r="V34" s="353"/>
      <c r="W34" s="353"/>
      <c r="X34" s="353"/>
      <c r="Y34" s="353" t="s">
        <v>93</v>
      </c>
      <c r="Z34" s="353"/>
      <c r="AA34" s="353" t="s">
        <v>94</v>
      </c>
      <c r="AB34" s="353"/>
      <c r="AC34" s="353" t="s">
        <v>95</v>
      </c>
      <c r="AD34" s="353"/>
      <c r="AE34" s="353" t="s">
        <v>96</v>
      </c>
      <c r="AF34" s="353"/>
      <c r="AG34" s="364" t="s">
        <v>97</v>
      </c>
      <c r="AH34" s="365"/>
      <c r="AI34" s="365"/>
      <c r="AJ34" s="364" t="s">
        <v>98</v>
      </c>
      <c r="AK34" s="365"/>
      <c r="AL34" s="365"/>
      <c r="AM34" s="364" t="s">
        <v>99</v>
      </c>
      <c r="AN34" s="365"/>
      <c r="AO34" s="365"/>
      <c r="AP34" s="364" t="s">
        <v>100</v>
      </c>
      <c r="AQ34" s="365"/>
      <c r="AR34" s="365"/>
      <c r="AS34" s="364" t="s">
        <v>101</v>
      </c>
      <c r="AT34" s="365"/>
      <c r="AU34" s="365"/>
      <c r="AV34" s="364" t="s">
        <v>102</v>
      </c>
      <c r="AW34" s="365"/>
      <c r="AX34" s="365"/>
      <c r="AY34" s="364" t="s">
        <v>103</v>
      </c>
      <c r="AZ34" s="365"/>
      <c r="BA34" s="365"/>
      <c r="BB34" s="364" t="s">
        <v>104</v>
      </c>
      <c r="BC34" s="365"/>
      <c r="BD34" s="366"/>
      <c r="BE34" s="356"/>
      <c r="BF34" s="356"/>
      <c r="BG34" s="359"/>
      <c r="BH34" s="359"/>
      <c r="BI34" s="359"/>
      <c r="BJ34" s="359"/>
    </row>
    <row r="35" spans="1:62" ht="354.75" customHeight="1" thickBot="1" x14ac:dyDescent="0.3">
      <c r="A35" s="93"/>
      <c r="B35" s="349"/>
      <c r="C35" s="351"/>
      <c r="D35" s="351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4"/>
      <c r="R35" s="354"/>
      <c r="S35" s="354"/>
      <c r="T35" s="354"/>
      <c r="U35" s="354"/>
      <c r="V35" s="354"/>
      <c r="W35" s="354"/>
      <c r="X35" s="354"/>
      <c r="Y35" s="354"/>
      <c r="Z35" s="354"/>
      <c r="AA35" s="354"/>
      <c r="AB35" s="354"/>
      <c r="AC35" s="354"/>
      <c r="AD35" s="354"/>
      <c r="AE35" s="354"/>
      <c r="AF35" s="367"/>
      <c r="AG35" s="125" t="s">
        <v>105</v>
      </c>
      <c r="AH35" s="126" t="s">
        <v>106</v>
      </c>
      <c r="AI35" s="127" t="s">
        <v>107</v>
      </c>
      <c r="AJ35" s="125" t="s">
        <v>105</v>
      </c>
      <c r="AK35" s="126" t="s">
        <v>106</v>
      </c>
      <c r="AL35" s="127" t="s">
        <v>107</v>
      </c>
      <c r="AM35" s="125" t="s">
        <v>105</v>
      </c>
      <c r="AN35" s="126" t="s">
        <v>106</v>
      </c>
      <c r="AO35" s="127" t="s">
        <v>107</v>
      </c>
      <c r="AP35" s="125" t="s">
        <v>105</v>
      </c>
      <c r="AQ35" s="126" t="s">
        <v>106</v>
      </c>
      <c r="AR35" s="127" t="s">
        <v>107</v>
      </c>
      <c r="AS35" s="125" t="s">
        <v>105</v>
      </c>
      <c r="AT35" s="126" t="s">
        <v>106</v>
      </c>
      <c r="AU35" s="127" t="s">
        <v>107</v>
      </c>
      <c r="AV35" s="125" t="s">
        <v>105</v>
      </c>
      <c r="AW35" s="126" t="s">
        <v>106</v>
      </c>
      <c r="AX35" s="127" t="s">
        <v>107</v>
      </c>
      <c r="AY35" s="125" t="s">
        <v>105</v>
      </c>
      <c r="AZ35" s="126" t="s">
        <v>106</v>
      </c>
      <c r="BA35" s="127" t="s">
        <v>107</v>
      </c>
      <c r="BB35" s="125" t="s">
        <v>105</v>
      </c>
      <c r="BC35" s="126" t="s">
        <v>106</v>
      </c>
      <c r="BD35" s="128" t="s">
        <v>107</v>
      </c>
      <c r="BE35" s="357"/>
      <c r="BF35" s="357"/>
      <c r="BG35" s="360"/>
      <c r="BH35" s="360"/>
      <c r="BI35" s="360"/>
      <c r="BJ35" s="360"/>
    </row>
    <row r="36" spans="1:62" ht="87.75" customHeight="1" thickBot="1" x14ac:dyDescent="0.3">
      <c r="A36" s="93"/>
      <c r="B36" s="129">
        <v>1</v>
      </c>
      <c r="C36" s="376" t="s">
        <v>108</v>
      </c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77"/>
      <c r="R36" s="377"/>
      <c r="S36" s="377"/>
      <c r="T36" s="378"/>
      <c r="U36" s="379">
        <f>U37+U42+U44+U46+U49+U52+U55+U58+U62</f>
        <v>3332</v>
      </c>
      <c r="V36" s="380"/>
      <c r="W36" s="381">
        <f>W37+W42+W44+W46+W49+W52+W55+W58+W62</f>
        <v>1804</v>
      </c>
      <c r="X36" s="382"/>
      <c r="Y36" s="381">
        <f>Y37+Y42+Y44+Y46+Y49+Y52+Y55+Y58+Y62</f>
        <v>856</v>
      </c>
      <c r="Z36" s="382"/>
      <c r="AA36" s="379">
        <f>AA37+AA42+AA44+AA46+AA49+AA52+AA55+AA58+AA62</f>
        <v>552</v>
      </c>
      <c r="AB36" s="380"/>
      <c r="AC36" s="379">
        <f>AC37+AC42+AC44+AC46+AC49+AC52+AC55+AC58+AC62</f>
        <v>300</v>
      </c>
      <c r="AD36" s="380"/>
      <c r="AE36" s="379">
        <f>AE37+AE42+AE44+AE46+AE49+AE52+AE55+AE58+AE62</f>
        <v>96</v>
      </c>
      <c r="AF36" s="380"/>
      <c r="AG36" s="179">
        <f t="shared" ref="AG36:BA36" si="1">AG37+AG42+AG44+AG46+AG49+AG52+AG55+AG58+AG62</f>
        <v>912</v>
      </c>
      <c r="AH36" s="179">
        <f t="shared" si="1"/>
        <v>498</v>
      </c>
      <c r="AI36" s="179">
        <f t="shared" si="1"/>
        <v>26</v>
      </c>
      <c r="AJ36" s="179">
        <f t="shared" si="1"/>
        <v>666</v>
      </c>
      <c r="AK36" s="179">
        <f t="shared" si="1"/>
        <v>374</v>
      </c>
      <c r="AL36" s="179">
        <f t="shared" si="1"/>
        <v>19</v>
      </c>
      <c r="AM36" s="179">
        <f t="shared" si="1"/>
        <v>678</v>
      </c>
      <c r="AN36" s="179">
        <f t="shared" si="1"/>
        <v>394</v>
      </c>
      <c r="AO36" s="179">
        <f t="shared" si="1"/>
        <v>19</v>
      </c>
      <c r="AP36" s="179">
        <f t="shared" si="1"/>
        <v>352</v>
      </c>
      <c r="AQ36" s="179">
        <f t="shared" si="1"/>
        <v>170</v>
      </c>
      <c r="AR36" s="179">
        <f t="shared" si="1"/>
        <v>10</v>
      </c>
      <c r="AS36" s="179">
        <f t="shared" si="1"/>
        <v>144</v>
      </c>
      <c r="AT36" s="179">
        <f t="shared" si="1"/>
        <v>60</v>
      </c>
      <c r="AU36" s="179">
        <f t="shared" si="1"/>
        <v>4</v>
      </c>
      <c r="AV36" s="179">
        <f t="shared" si="1"/>
        <v>130</v>
      </c>
      <c r="AW36" s="179">
        <f t="shared" si="1"/>
        <v>52</v>
      </c>
      <c r="AX36" s="179">
        <f t="shared" si="1"/>
        <v>4</v>
      </c>
      <c r="AY36" s="179">
        <f t="shared" si="1"/>
        <v>450</v>
      </c>
      <c r="AZ36" s="179">
        <f t="shared" si="1"/>
        <v>256</v>
      </c>
      <c r="BA36" s="179">
        <f t="shared" si="1"/>
        <v>13</v>
      </c>
      <c r="BB36" s="179">
        <f>BB42+BB44+BB46+BB49+BB52+BB55+BB58+BB62</f>
        <v>0</v>
      </c>
      <c r="BC36" s="179">
        <f>BC37+BC42+BC44+BC46+BC49+BC52+BC55+BC58+BC62</f>
        <v>0</v>
      </c>
      <c r="BD36" s="179">
        <f>BD37+BD42+BD44+BD46+BD49+BD52+BD55+BD58+BD62</f>
        <v>0</v>
      </c>
      <c r="BE36" s="381">
        <f>BE37+BE42+BE44+BE46+BE49+BE52+BE55+BE58+BE62</f>
        <v>95</v>
      </c>
      <c r="BF36" s="382"/>
      <c r="BG36" s="383"/>
      <c r="BH36" s="383"/>
      <c r="BI36" s="383"/>
      <c r="BJ36" s="383"/>
    </row>
    <row r="37" spans="1:62" ht="132" customHeight="1" x14ac:dyDescent="0.25">
      <c r="A37" s="94"/>
      <c r="B37" s="85" t="s">
        <v>109</v>
      </c>
      <c r="C37" s="384" t="s">
        <v>110</v>
      </c>
      <c r="D37" s="384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5"/>
      <c r="R37" s="385"/>
      <c r="S37" s="385"/>
      <c r="T37" s="386"/>
      <c r="U37" s="387">
        <f>SUM(U38:V41)</f>
        <v>432</v>
      </c>
      <c r="V37" s="388"/>
      <c r="W37" s="388">
        <f>SUM(W38:X41)</f>
        <v>204</v>
      </c>
      <c r="X37" s="388"/>
      <c r="Y37" s="388">
        <f>SUM(Y38:Z41)</f>
        <v>108</v>
      </c>
      <c r="Z37" s="388"/>
      <c r="AA37" s="388">
        <f>SUM(AA38:AB41)</f>
        <v>0</v>
      </c>
      <c r="AB37" s="388"/>
      <c r="AC37" s="388">
        <f>SUM(AC38:AD41)</f>
        <v>0</v>
      </c>
      <c r="AD37" s="388"/>
      <c r="AE37" s="389">
        <f>SUM(AE38:AF41)</f>
        <v>96</v>
      </c>
      <c r="AF37" s="390"/>
      <c r="AG37" s="256">
        <f t="shared" ref="AG37:BD37" si="2">SUM(AG38:AG41)</f>
        <v>144</v>
      </c>
      <c r="AH37" s="232">
        <f t="shared" si="2"/>
        <v>68</v>
      </c>
      <c r="AI37" s="258">
        <f t="shared" si="2"/>
        <v>4</v>
      </c>
      <c r="AJ37" s="261">
        <f t="shared" si="2"/>
        <v>0</v>
      </c>
      <c r="AK37" s="227">
        <f t="shared" si="2"/>
        <v>0</v>
      </c>
      <c r="AL37" s="262">
        <f t="shared" si="2"/>
        <v>0</v>
      </c>
      <c r="AM37" s="233">
        <f t="shared" si="2"/>
        <v>0</v>
      </c>
      <c r="AN37" s="233">
        <f t="shared" si="2"/>
        <v>0</v>
      </c>
      <c r="AO37" s="258">
        <f t="shared" si="2"/>
        <v>0</v>
      </c>
      <c r="AP37" s="261">
        <f t="shared" si="2"/>
        <v>0</v>
      </c>
      <c r="AQ37" s="227">
        <f t="shared" si="2"/>
        <v>0</v>
      </c>
      <c r="AR37" s="262">
        <f t="shared" si="2"/>
        <v>0</v>
      </c>
      <c r="AS37" s="233">
        <f t="shared" si="2"/>
        <v>144</v>
      </c>
      <c r="AT37" s="233">
        <f t="shared" si="2"/>
        <v>60</v>
      </c>
      <c r="AU37" s="258">
        <f t="shared" si="2"/>
        <v>4</v>
      </c>
      <c r="AV37" s="261">
        <f t="shared" si="2"/>
        <v>0</v>
      </c>
      <c r="AW37" s="227">
        <f t="shared" si="2"/>
        <v>0</v>
      </c>
      <c r="AX37" s="262">
        <f t="shared" si="2"/>
        <v>0</v>
      </c>
      <c r="AY37" s="233">
        <f t="shared" si="2"/>
        <v>144</v>
      </c>
      <c r="AZ37" s="232">
        <f t="shared" si="2"/>
        <v>76</v>
      </c>
      <c r="BA37" s="233">
        <f t="shared" si="2"/>
        <v>4</v>
      </c>
      <c r="BB37" s="253">
        <f t="shared" si="2"/>
        <v>0</v>
      </c>
      <c r="BC37" s="232">
        <f t="shared" si="2"/>
        <v>0</v>
      </c>
      <c r="BD37" s="233">
        <f t="shared" si="2"/>
        <v>0</v>
      </c>
      <c r="BE37" s="391">
        <f>SUM(AI37,AL37,AO37,AR37,AU37,AX37,BA37,BD37)</f>
        <v>12</v>
      </c>
      <c r="BF37" s="391"/>
      <c r="BG37" s="329" t="s">
        <v>389</v>
      </c>
      <c r="BH37" s="329"/>
      <c r="BI37" s="329"/>
      <c r="BJ37" s="329"/>
    </row>
    <row r="38" spans="1:62" s="240" customFormat="1" ht="79.5" customHeight="1" x14ac:dyDescent="1.2">
      <c r="A38" s="241"/>
      <c r="B38" s="246" t="s">
        <v>111</v>
      </c>
      <c r="C38" s="795" t="s">
        <v>119</v>
      </c>
      <c r="D38" s="796"/>
      <c r="E38" s="796"/>
      <c r="F38" s="796"/>
      <c r="G38" s="796"/>
      <c r="H38" s="796"/>
      <c r="I38" s="796"/>
      <c r="J38" s="796"/>
      <c r="K38" s="796"/>
      <c r="L38" s="796"/>
      <c r="M38" s="796"/>
      <c r="N38" s="796"/>
      <c r="O38" s="796"/>
      <c r="P38" s="797"/>
      <c r="Q38" s="369"/>
      <c r="R38" s="369"/>
      <c r="S38" s="369">
        <v>1</v>
      </c>
      <c r="T38" s="370"/>
      <c r="U38" s="371">
        <v>72</v>
      </c>
      <c r="V38" s="372"/>
      <c r="W38" s="372">
        <f>AH38+AK38+AN38+AQ38+AT38+AW38+AZ38+BC38</f>
        <v>34</v>
      </c>
      <c r="X38" s="372"/>
      <c r="Y38" s="372">
        <v>18</v>
      </c>
      <c r="Z38" s="372"/>
      <c r="AA38" s="372"/>
      <c r="AB38" s="372"/>
      <c r="AC38" s="372"/>
      <c r="AD38" s="372"/>
      <c r="AE38" s="372">
        <v>16</v>
      </c>
      <c r="AF38" s="373"/>
      <c r="AG38" s="250">
        <v>72</v>
      </c>
      <c r="AH38" s="230">
        <v>34</v>
      </c>
      <c r="AI38" s="251">
        <v>2</v>
      </c>
      <c r="AJ38" s="247"/>
      <c r="AK38" s="248"/>
      <c r="AL38" s="249"/>
      <c r="AM38" s="250"/>
      <c r="AN38" s="230"/>
      <c r="AO38" s="251"/>
      <c r="AP38" s="247"/>
      <c r="AQ38" s="248"/>
      <c r="AR38" s="249"/>
      <c r="AS38" s="269"/>
      <c r="AT38" s="170"/>
      <c r="AU38" s="270"/>
      <c r="AV38" s="247"/>
      <c r="AW38" s="248"/>
      <c r="AX38" s="249"/>
      <c r="AY38" s="250"/>
      <c r="AZ38" s="230"/>
      <c r="BA38" s="231"/>
      <c r="BB38" s="229"/>
      <c r="BC38" s="230"/>
      <c r="BD38" s="234"/>
      <c r="BE38" s="374">
        <f>AI38+AL38+AO38+AR38+AU38+AX38+BD38+BA38</f>
        <v>2</v>
      </c>
      <c r="BF38" s="374"/>
      <c r="BG38" s="375" t="s">
        <v>331</v>
      </c>
      <c r="BH38" s="375"/>
      <c r="BI38" s="375"/>
      <c r="BJ38" s="375"/>
    </row>
    <row r="39" spans="1:62" s="240" customFormat="1" ht="68.25" customHeight="1" x14ac:dyDescent="0.25">
      <c r="A39" s="241"/>
      <c r="B39" s="246" t="s">
        <v>113</v>
      </c>
      <c r="C39" s="795" t="s">
        <v>116</v>
      </c>
      <c r="D39" s="796"/>
      <c r="E39" s="796"/>
      <c r="F39" s="796"/>
      <c r="G39" s="796"/>
      <c r="H39" s="796"/>
      <c r="I39" s="796"/>
      <c r="J39" s="796"/>
      <c r="K39" s="796"/>
      <c r="L39" s="796"/>
      <c r="M39" s="796"/>
      <c r="N39" s="796"/>
      <c r="O39" s="796"/>
      <c r="P39" s="797"/>
      <c r="Q39" s="369"/>
      <c r="R39" s="369"/>
      <c r="S39" s="369">
        <v>1</v>
      </c>
      <c r="T39" s="370"/>
      <c r="U39" s="371">
        <v>72</v>
      </c>
      <c r="V39" s="372"/>
      <c r="W39" s="372">
        <f>AH39+AK39+AN39+AQ39+AT39+AW39+AZ39+BC39</f>
        <v>34</v>
      </c>
      <c r="X39" s="372"/>
      <c r="Y39" s="372">
        <v>16</v>
      </c>
      <c r="Z39" s="372"/>
      <c r="AA39" s="372"/>
      <c r="AB39" s="372"/>
      <c r="AC39" s="372"/>
      <c r="AD39" s="372"/>
      <c r="AE39" s="372">
        <v>18</v>
      </c>
      <c r="AF39" s="373"/>
      <c r="AG39" s="250">
        <v>72</v>
      </c>
      <c r="AH39" s="230">
        <v>34</v>
      </c>
      <c r="AI39" s="251">
        <v>2</v>
      </c>
      <c r="AJ39" s="247"/>
      <c r="AK39" s="248"/>
      <c r="AL39" s="249"/>
      <c r="AM39" s="250"/>
      <c r="AN39" s="230"/>
      <c r="AO39" s="251"/>
      <c r="AP39" s="247"/>
      <c r="AQ39" s="248"/>
      <c r="AR39" s="249"/>
      <c r="AS39" s="250"/>
      <c r="AT39" s="230"/>
      <c r="AU39" s="251"/>
      <c r="AV39" s="247"/>
      <c r="AW39" s="248"/>
      <c r="AX39" s="249"/>
      <c r="AY39" s="250"/>
      <c r="AZ39" s="230"/>
      <c r="BA39" s="231"/>
      <c r="BB39" s="229"/>
      <c r="BC39" s="230"/>
      <c r="BD39" s="234"/>
      <c r="BE39" s="374">
        <f>AI39+AL39+AO39+AR39+AU39+AX39+BD39+BA39</f>
        <v>2</v>
      </c>
      <c r="BF39" s="374"/>
      <c r="BG39" s="375" t="s">
        <v>117</v>
      </c>
      <c r="BH39" s="375"/>
      <c r="BI39" s="375"/>
      <c r="BJ39" s="375"/>
    </row>
    <row r="40" spans="1:62" s="240" customFormat="1" ht="75.75" customHeight="1" x14ac:dyDescent="0.25">
      <c r="A40" s="241"/>
      <c r="B40" s="246" t="s">
        <v>115</v>
      </c>
      <c r="C40" s="795" t="s">
        <v>114</v>
      </c>
      <c r="D40" s="796"/>
      <c r="E40" s="796"/>
      <c r="F40" s="796"/>
      <c r="G40" s="796"/>
      <c r="H40" s="796"/>
      <c r="I40" s="796"/>
      <c r="J40" s="796"/>
      <c r="K40" s="796"/>
      <c r="L40" s="796"/>
      <c r="M40" s="796"/>
      <c r="N40" s="796"/>
      <c r="O40" s="796"/>
      <c r="P40" s="797"/>
      <c r="Q40" s="370">
        <v>5</v>
      </c>
      <c r="R40" s="798"/>
      <c r="S40" s="799"/>
      <c r="T40" s="800"/>
      <c r="U40" s="371">
        <v>144</v>
      </c>
      <c r="V40" s="372"/>
      <c r="W40" s="372">
        <f>AH40+AK40+AN40+AQ40+AT40+AW40+AZ40+BC40</f>
        <v>60</v>
      </c>
      <c r="X40" s="372"/>
      <c r="Y40" s="372">
        <v>34</v>
      </c>
      <c r="Z40" s="372"/>
      <c r="AA40" s="372"/>
      <c r="AB40" s="372"/>
      <c r="AC40" s="372"/>
      <c r="AD40" s="372"/>
      <c r="AE40" s="372">
        <v>26</v>
      </c>
      <c r="AF40" s="373"/>
      <c r="AG40" s="250"/>
      <c r="AH40" s="230"/>
      <c r="AI40" s="251"/>
      <c r="AJ40" s="247"/>
      <c r="AK40" s="248"/>
      <c r="AL40" s="249"/>
      <c r="AM40" s="250"/>
      <c r="AN40" s="230"/>
      <c r="AO40" s="251"/>
      <c r="AP40" s="247"/>
      <c r="AQ40" s="248"/>
      <c r="AR40" s="249"/>
      <c r="AS40" s="250">
        <v>144</v>
      </c>
      <c r="AT40" s="230">
        <v>60</v>
      </c>
      <c r="AU40" s="251">
        <v>4</v>
      </c>
      <c r="AV40" s="247"/>
      <c r="AW40" s="248"/>
      <c r="AX40" s="249"/>
      <c r="AY40" s="250"/>
      <c r="AZ40" s="230"/>
      <c r="BA40" s="231"/>
      <c r="BB40" s="229"/>
      <c r="BC40" s="230"/>
      <c r="BD40" s="234"/>
      <c r="BE40" s="374">
        <f>AI40+AL40+AO40+AR40+AU40+AX40+BD40+BA40</f>
        <v>4</v>
      </c>
      <c r="BF40" s="374"/>
      <c r="BG40" s="801" t="s">
        <v>333</v>
      </c>
      <c r="BH40" s="801"/>
      <c r="BI40" s="801"/>
      <c r="BJ40" s="801"/>
    </row>
    <row r="41" spans="1:62" ht="72.75" customHeight="1" x14ac:dyDescent="0.25">
      <c r="A41" s="39"/>
      <c r="B41" s="124" t="s">
        <v>118</v>
      </c>
      <c r="C41" s="368" t="s">
        <v>112</v>
      </c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  <c r="Q41" s="369">
        <v>7</v>
      </c>
      <c r="R41" s="369"/>
      <c r="S41" s="369"/>
      <c r="T41" s="370"/>
      <c r="U41" s="371">
        <v>144</v>
      </c>
      <c r="V41" s="372"/>
      <c r="W41" s="372">
        <f>AH41+AK41+AN41+AQ41+AT41+AW41+AZ41+BC41</f>
        <v>76</v>
      </c>
      <c r="X41" s="372"/>
      <c r="Y41" s="372">
        <v>40</v>
      </c>
      <c r="Z41" s="372"/>
      <c r="AA41" s="372"/>
      <c r="AB41" s="372"/>
      <c r="AC41" s="372"/>
      <c r="AD41" s="372"/>
      <c r="AE41" s="372">
        <v>36</v>
      </c>
      <c r="AF41" s="373"/>
      <c r="AG41" s="250"/>
      <c r="AH41" s="163"/>
      <c r="AI41" s="251"/>
      <c r="AJ41" s="247"/>
      <c r="AK41" s="248"/>
      <c r="AL41" s="249"/>
      <c r="AM41" s="250"/>
      <c r="AN41" s="163"/>
      <c r="AO41" s="251"/>
      <c r="AP41" s="247"/>
      <c r="AQ41" s="248"/>
      <c r="AR41" s="249"/>
      <c r="AS41" s="250"/>
      <c r="AT41" s="163"/>
      <c r="AU41" s="251"/>
      <c r="AV41" s="247"/>
      <c r="AW41" s="248"/>
      <c r="AX41" s="249"/>
      <c r="AY41" s="250">
        <v>144</v>
      </c>
      <c r="AZ41" s="163">
        <v>76</v>
      </c>
      <c r="BA41" s="164">
        <v>4</v>
      </c>
      <c r="BB41" s="162"/>
      <c r="BC41" s="163"/>
      <c r="BD41" s="165"/>
      <c r="BE41" s="374">
        <f>AI41+AL41+AO41+AR41+AU41+AX41+BD41+BA41</f>
        <v>4</v>
      </c>
      <c r="BF41" s="374"/>
      <c r="BG41" s="375" t="s">
        <v>329</v>
      </c>
      <c r="BH41" s="375"/>
      <c r="BI41" s="375"/>
      <c r="BJ41" s="375"/>
    </row>
    <row r="42" spans="1:62" s="1" customFormat="1" ht="72" customHeight="1" x14ac:dyDescent="0.25">
      <c r="A42" s="94"/>
      <c r="B42" s="123" t="s">
        <v>120</v>
      </c>
      <c r="C42" s="392" t="s">
        <v>121</v>
      </c>
      <c r="D42" s="392"/>
      <c r="E42" s="392"/>
      <c r="F42" s="392"/>
      <c r="G42" s="392"/>
      <c r="H42" s="392"/>
      <c r="I42" s="392"/>
      <c r="J42" s="392"/>
      <c r="K42" s="392"/>
      <c r="L42" s="392"/>
      <c r="M42" s="392"/>
      <c r="N42" s="392"/>
      <c r="O42" s="392"/>
      <c r="P42" s="392"/>
      <c r="Q42" s="369"/>
      <c r="R42" s="369"/>
      <c r="S42" s="369"/>
      <c r="T42" s="370"/>
      <c r="U42" s="393">
        <f>AG42+AJ42+AM42+AP42+AS42+AV42+AY42+BB42</f>
        <v>360</v>
      </c>
      <c r="V42" s="394"/>
      <c r="W42" s="394">
        <f>SUM(W43:X43)</f>
        <v>136</v>
      </c>
      <c r="X42" s="394"/>
      <c r="Y42" s="394">
        <f>SUM(Y43:Z43)</f>
        <v>0</v>
      </c>
      <c r="Z42" s="394"/>
      <c r="AA42" s="394">
        <f>SUM(AA43:AB43)</f>
        <v>0</v>
      </c>
      <c r="AB42" s="394"/>
      <c r="AC42" s="394">
        <f>SUM(AC43:AD43)</f>
        <v>136</v>
      </c>
      <c r="AD42" s="394"/>
      <c r="AE42" s="394">
        <f>SUM(AE43:AF43)</f>
        <v>0</v>
      </c>
      <c r="AF42" s="395"/>
      <c r="AG42" s="243">
        <f t="shared" ref="AG42:AO42" si="3">AG43</f>
        <v>90</v>
      </c>
      <c r="AH42" s="158">
        <f t="shared" si="3"/>
        <v>34</v>
      </c>
      <c r="AI42" s="244">
        <f t="shared" si="3"/>
        <v>3</v>
      </c>
      <c r="AJ42" s="263">
        <f t="shared" si="3"/>
        <v>90</v>
      </c>
      <c r="AK42" s="252">
        <f t="shared" si="3"/>
        <v>34</v>
      </c>
      <c r="AL42" s="264">
        <f t="shared" si="3"/>
        <v>3</v>
      </c>
      <c r="AM42" s="243">
        <f t="shared" si="3"/>
        <v>90</v>
      </c>
      <c r="AN42" s="158">
        <f t="shared" si="3"/>
        <v>34</v>
      </c>
      <c r="AO42" s="244">
        <f t="shared" si="3"/>
        <v>3</v>
      </c>
      <c r="AP42" s="263">
        <f>SUM(AP43)</f>
        <v>90</v>
      </c>
      <c r="AQ42" s="252">
        <f>SUM(AQ43)</f>
        <v>34</v>
      </c>
      <c r="AR42" s="264">
        <f>SUM(AR43)</f>
        <v>3</v>
      </c>
      <c r="AS42" s="243">
        <f t="shared" ref="AS42:BD42" si="4">AS43</f>
        <v>0</v>
      </c>
      <c r="AT42" s="158">
        <f t="shared" si="4"/>
        <v>0</v>
      </c>
      <c r="AU42" s="244">
        <f t="shared" si="4"/>
        <v>0</v>
      </c>
      <c r="AV42" s="263">
        <f t="shared" si="4"/>
        <v>0</v>
      </c>
      <c r="AW42" s="252">
        <f t="shared" si="4"/>
        <v>0</v>
      </c>
      <c r="AX42" s="264">
        <f t="shared" si="4"/>
        <v>0</v>
      </c>
      <c r="AY42" s="243">
        <f t="shared" si="4"/>
        <v>0</v>
      </c>
      <c r="AZ42" s="158">
        <f t="shared" si="4"/>
        <v>0</v>
      </c>
      <c r="BA42" s="159">
        <f t="shared" si="4"/>
        <v>0</v>
      </c>
      <c r="BB42" s="160">
        <f t="shared" si="4"/>
        <v>0</v>
      </c>
      <c r="BC42" s="158">
        <f t="shared" si="4"/>
        <v>0</v>
      </c>
      <c r="BD42" s="161">
        <f t="shared" si="4"/>
        <v>0</v>
      </c>
      <c r="BE42" s="396">
        <f>SUM(BE43:BF43)</f>
        <v>12</v>
      </c>
      <c r="BF42" s="396"/>
      <c r="BG42" s="397" t="s">
        <v>320</v>
      </c>
      <c r="BH42" s="397"/>
      <c r="BI42" s="397"/>
      <c r="BJ42" s="397"/>
    </row>
    <row r="43" spans="1:62" ht="69" customHeight="1" x14ac:dyDescent="0.25">
      <c r="A43" s="39"/>
      <c r="B43" s="124" t="s">
        <v>122</v>
      </c>
      <c r="C43" s="368" t="s">
        <v>123</v>
      </c>
      <c r="D43" s="368"/>
      <c r="E43" s="368"/>
      <c r="F43" s="368"/>
      <c r="G43" s="368"/>
      <c r="H43" s="368"/>
      <c r="I43" s="368"/>
      <c r="J43" s="368"/>
      <c r="K43" s="368"/>
      <c r="L43" s="368"/>
      <c r="M43" s="368"/>
      <c r="N43" s="368"/>
      <c r="O43" s="368"/>
      <c r="P43" s="368"/>
      <c r="Q43" s="369">
        <v>4</v>
      </c>
      <c r="R43" s="369"/>
      <c r="S43" s="369" t="s">
        <v>124</v>
      </c>
      <c r="T43" s="370"/>
      <c r="U43" s="371">
        <f>AG43+AJ43+AM43+AP43+AS43+AV43+AY43+BB43</f>
        <v>360</v>
      </c>
      <c r="V43" s="372"/>
      <c r="W43" s="372">
        <f>AH43+AK43+AN43+AQ43+AT43+AW43+AZ43+BC43</f>
        <v>136</v>
      </c>
      <c r="X43" s="372"/>
      <c r="Y43" s="372"/>
      <c r="Z43" s="372"/>
      <c r="AA43" s="372"/>
      <c r="AB43" s="372"/>
      <c r="AC43" s="372">
        <f>AH43+AK43+AN43+AQ43</f>
        <v>136</v>
      </c>
      <c r="AD43" s="372"/>
      <c r="AE43" s="372"/>
      <c r="AF43" s="373"/>
      <c r="AG43" s="250">
        <v>90</v>
      </c>
      <c r="AH43" s="163">
        <v>34</v>
      </c>
      <c r="AI43" s="251">
        <v>3</v>
      </c>
      <c r="AJ43" s="247">
        <v>90</v>
      </c>
      <c r="AK43" s="248">
        <v>34</v>
      </c>
      <c r="AL43" s="249">
        <v>3</v>
      </c>
      <c r="AM43" s="250">
        <v>90</v>
      </c>
      <c r="AN43" s="163">
        <v>34</v>
      </c>
      <c r="AO43" s="251">
        <v>3</v>
      </c>
      <c r="AP43" s="247">
        <v>90</v>
      </c>
      <c r="AQ43" s="248">
        <v>34</v>
      </c>
      <c r="AR43" s="249">
        <v>3</v>
      </c>
      <c r="AS43" s="250"/>
      <c r="AT43" s="163"/>
      <c r="AU43" s="251"/>
      <c r="AV43" s="247"/>
      <c r="AW43" s="248"/>
      <c r="AX43" s="249"/>
      <c r="AY43" s="250"/>
      <c r="AZ43" s="163"/>
      <c r="BA43" s="164"/>
      <c r="BB43" s="162"/>
      <c r="BC43" s="163"/>
      <c r="BD43" s="165"/>
      <c r="BE43" s="374">
        <f>AI43+AL43+AO43+AR43+AU43+AX43+BD43+BA43</f>
        <v>12</v>
      </c>
      <c r="BF43" s="374"/>
      <c r="BG43" s="397"/>
      <c r="BH43" s="397"/>
      <c r="BI43" s="397"/>
      <c r="BJ43" s="397"/>
    </row>
    <row r="44" spans="1:62" ht="67.2" x14ac:dyDescent="0.25">
      <c r="A44" s="94"/>
      <c r="B44" s="123" t="s">
        <v>125</v>
      </c>
      <c r="C44" s="392" t="s">
        <v>126</v>
      </c>
      <c r="D44" s="392"/>
      <c r="E44" s="392"/>
      <c r="F44" s="392"/>
      <c r="G44" s="392"/>
      <c r="H44" s="392"/>
      <c r="I44" s="392"/>
      <c r="J44" s="392"/>
      <c r="K44" s="392"/>
      <c r="L44" s="392"/>
      <c r="M44" s="392"/>
      <c r="N44" s="392"/>
      <c r="O44" s="392"/>
      <c r="P44" s="392"/>
      <c r="Q44" s="398"/>
      <c r="R44" s="399"/>
      <c r="S44" s="398"/>
      <c r="T44" s="400"/>
      <c r="U44" s="393">
        <f>AG44+AJ44+AM44+AP44+AS44+AV44+AY44+BB44</f>
        <v>90</v>
      </c>
      <c r="V44" s="394"/>
      <c r="W44" s="394">
        <f>SUM(Y44:AF44)</f>
        <v>36</v>
      </c>
      <c r="X44" s="394"/>
      <c r="Y44" s="394">
        <f>Y45</f>
        <v>22</v>
      </c>
      <c r="Z44" s="394"/>
      <c r="AA44" s="394">
        <f>AA45</f>
        <v>4</v>
      </c>
      <c r="AB44" s="394"/>
      <c r="AC44" s="394">
        <f>AC45</f>
        <v>10</v>
      </c>
      <c r="AD44" s="394"/>
      <c r="AE44" s="394">
        <f>AE45</f>
        <v>0</v>
      </c>
      <c r="AF44" s="395"/>
      <c r="AG44" s="243">
        <f t="shared" ref="AG44:BE44" si="5">AG45</f>
        <v>0</v>
      </c>
      <c r="AH44" s="158">
        <f t="shared" si="5"/>
        <v>0</v>
      </c>
      <c r="AI44" s="244">
        <f t="shared" si="5"/>
        <v>0</v>
      </c>
      <c r="AJ44" s="263">
        <f t="shared" si="5"/>
        <v>0</v>
      </c>
      <c r="AK44" s="252">
        <f t="shared" si="5"/>
        <v>0</v>
      </c>
      <c r="AL44" s="264">
        <f t="shared" si="5"/>
        <v>0</v>
      </c>
      <c r="AM44" s="243">
        <f t="shared" si="5"/>
        <v>0</v>
      </c>
      <c r="AN44" s="158">
        <f t="shared" si="5"/>
        <v>0</v>
      </c>
      <c r="AO44" s="244">
        <f t="shared" si="5"/>
        <v>0</v>
      </c>
      <c r="AP44" s="263">
        <f t="shared" si="5"/>
        <v>0</v>
      </c>
      <c r="AQ44" s="252">
        <f t="shared" si="5"/>
        <v>0</v>
      </c>
      <c r="AR44" s="264">
        <f t="shared" si="5"/>
        <v>0</v>
      </c>
      <c r="AS44" s="243">
        <f t="shared" si="5"/>
        <v>0</v>
      </c>
      <c r="AT44" s="158">
        <f t="shared" si="5"/>
        <v>0</v>
      </c>
      <c r="AU44" s="244">
        <f t="shared" si="5"/>
        <v>0</v>
      </c>
      <c r="AV44" s="263">
        <f t="shared" si="5"/>
        <v>0</v>
      </c>
      <c r="AW44" s="252">
        <f t="shared" si="5"/>
        <v>0</v>
      </c>
      <c r="AX44" s="264">
        <f t="shared" si="5"/>
        <v>0</v>
      </c>
      <c r="AY44" s="243">
        <f t="shared" si="5"/>
        <v>90</v>
      </c>
      <c r="AZ44" s="158">
        <f t="shared" si="5"/>
        <v>36</v>
      </c>
      <c r="BA44" s="159">
        <f t="shared" si="5"/>
        <v>3</v>
      </c>
      <c r="BB44" s="160">
        <f t="shared" si="5"/>
        <v>0</v>
      </c>
      <c r="BC44" s="158">
        <f t="shared" si="5"/>
        <v>0</v>
      </c>
      <c r="BD44" s="161">
        <f t="shared" si="5"/>
        <v>0</v>
      </c>
      <c r="BE44" s="396">
        <f t="shared" si="5"/>
        <v>3</v>
      </c>
      <c r="BF44" s="396"/>
      <c r="BG44" s="397" t="s">
        <v>444</v>
      </c>
      <c r="BH44" s="397"/>
      <c r="BI44" s="397"/>
      <c r="BJ44" s="397"/>
    </row>
    <row r="45" spans="1:62" ht="132.75" customHeight="1" x14ac:dyDescent="0.25">
      <c r="A45" s="39"/>
      <c r="B45" s="124" t="s">
        <v>128</v>
      </c>
      <c r="C45" s="368" t="s">
        <v>129</v>
      </c>
      <c r="D45" s="368"/>
      <c r="E45" s="368"/>
      <c r="F45" s="368"/>
      <c r="G45" s="368"/>
      <c r="H45" s="368"/>
      <c r="I45" s="368"/>
      <c r="J45" s="368"/>
      <c r="K45" s="368"/>
      <c r="L45" s="368"/>
      <c r="M45" s="368"/>
      <c r="N45" s="368"/>
      <c r="O45" s="368"/>
      <c r="P45" s="368"/>
      <c r="Q45" s="369"/>
      <c r="R45" s="369"/>
      <c r="S45" s="369">
        <v>7</v>
      </c>
      <c r="T45" s="370"/>
      <c r="U45" s="371">
        <f>AG45+AJ45+AM45+AP45+AS45+AV45+AY45+BB45</f>
        <v>90</v>
      </c>
      <c r="V45" s="372"/>
      <c r="W45" s="372">
        <f>AH45+AK45+AN45+AQ45+AT45+AW45+AZ45+BC45</f>
        <v>36</v>
      </c>
      <c r="X45" s="372"/>
      <c r="Y45" s="372">
        <v>22</v>
      </c>
      <c r="Z45" s="372"/>
      <c r="AA45" s="372">
        <v>4</v>
      </c>
      <c r="AB45" s="372"/>
      <c r="AC45" s="372">
        <v>10</v>
      </c>
      <c r="AD45" s="372"/>
      <c r="AE45" s="372"/>
      <c r="AF45" s="373"/>
      <c r="AG45" s="250"/>
      <c r="AH45" s="163"/>
      <c r="AI45" s="251"/>
      <c r="AJ45" s="247"/>
      <c r="AK45" s="248"/>
      <c r="AL45" s="249"/>
      <c r="AM45" s="250"/>
      <c r="AN45" s="163"/>
      <c r="AO45" s="251"/>
      <c r="AP45" s="247"/>
      <c r="AQ45" s="248"/>
      <c r="AR45" s="249"/>
      <c r="AS45" s="250"/>
      <c r="AT45" s="163"/>
      <c r="AU45" s="251"/>
      <c r="AV45" s="247"/>
      <c r="AW45" s="248"/>
      <c r="AX45" s="249"/>
      <c r="AY45" s="250">
        <v>90</v>
      </c>
      <c r="AZ45" s="163">
        <v>36</v>
      </c>
      <c r="BA45" s="164">
        <v>3</v>
      </c>
      <c r="BB45" s="162"/>
      <c r="BC45" s="163"/>
      <c r="BD45" s="165"/>
      <c r="BE45" s="374">
        <f>AI45+AL45+AO45+AR45+AU45+AX45+BD45+BA45</f>
        <v>3</v>
      </c>
      <c r="BF45" s="374"/>
      <c r="BG45" s="401"/>
      <c r="BH45" s="401"/>
      <c r="BI45" s="401"/>
      <c r="BJ45" s="401"/>
    </row>
    <row r="46" spans="1:62" ht="121.5" customHeight="1" x14ac:dyDescent="0.25">
      <c r="A46" s="94"/>
      <c r="B46" s="123" t="s">
        <v>130</v>
      </c>
      <c r="C46" s="392" t="s">
        <v>131</v>
      </c>
      <c r="D46" s="392"/>
      <c r="E46" s="392"/>
      <c r="F46" s="392"/>
      <c r="G46" s="392"/>
      <c r="H46" s="392"/>
      <c r="I46" s="392"/>
      <c r="J46" s="392"/>
      <c r="K46" s="392"/>
      <c r="L46" s="392"/>
      <c r="M46" s="392"/>
      <c r="N46" s="392"/>
      <c r="O46" s="392"/>
      <c r="P46" s="392"/>
      <c r="Q46" s="402"/>
      <c r="R46" s="402"/>
      <c r="S46" s="402"/>
      <c r="T46" s="403"/>
      <c r="U46" s="393">
        <f>SUM(U47:V48)</f>
        <v>846</v>
      </c>
      <c r="V46" s="394"/>
      <c r="W46" s="394">
        <f>SUM(W47:X48)</f>
        <v>460</v>
      </c>
      <c r="X46" s="394"/>
      <c r="Y46" s="394">
        <f>SUM(Y47:Z48)</f>
        <v>248</v>
      </c>
      <c r="Z46" s="394"/>
      <c r="AA46" s="394">
        <f>SUM(AA47:AB48)</f>
        <v>212</v>
      </c>
      <c r="AB46" s="394"/>
      <c r="AC46" s="394">
        <f>SUM(AC47:AD48)</f>
        <v>0</v>
      </c>
      <c r="AD46" s="394"/>
      <c r="AE46" s="394">
        <f>SUM(AE47:AF48)</f>
        <v>0</v>
      </c>
      <c r="AF46" s="395"/>
      <c r="AG46" s="254">
        <f t="shared" ref="AG46:BE46" si="6">SUM(AG47:AG48)</f>
        <v>342</v>
      </c>
      <c r="AH46" s="252">
        <f t="shared" si="6"/>
        <v>180</v>
      </c>
      <c r="AI46" s="254">
        <f t="shared" si="6"/>
        <v>10</v>
      </c>
      <c r="AJ46" s="242">
        <f t="shared" si="6"/>
        <v>252</v>
      </c>
      <c r="AK46" s="252">
        <f t="shared" si="6"/>
        <v>136</v>
      </c>
      <c r="AL46" s="245">
        <f t="shared" si="6"/>
        <v>7</v>
      </c>
      <c r="AM46" s="254">
        <f t="shared" si="6"/>
        <v>252</v>
      </c>
      <c r="AN46" s="252">
        <f t="shared" si="6"/>
        <v>144</v>
      </c>
      <c r="AO46" s="254">
        <f t="shared" si="6"/>
        <v>7</v>
      </c>
      <c r="AP46" s="242">
        <f t="shared" si="6"/>
        <v>0</v>
      </c>
      <c r="AQ46" s="252">
        <f t="shared" si="6"/>
        <v>0</v>
      </c>
      <c r="AR46" s="245">
        <f t="shared" si="6"/>
        <v>0</v>
      </c>
      <c r="AS46" s="254">
        <f t="shared" si="6"/>
        <v>0</v>
      </c>
      <c r="AT46" s="158">
        <f t="shared" si="6"/>
        <v>0</v>
      </c>
      <c r="AU46" s="254">
        <f t="shared" si="6"/>
        <v>0</v>
      </c>
      <c r="AV46" s="242">
        <f t="shared" si="6"/>
        <v>0</v>
      </c>
      <c r="AW46" s="252">
        <f t="shared" si="6"/>
        <v>0</v>
      </c>
      <c r="AX46" s="245">
        <f t="shared" si="6"/>
        <v>0</v>
      </c>
      <c r="AY46" s="254">
        <f t="shared" si="6"/>
        <v>0</v>
      </c>
      <c r="AZ46" s="158">
        <f t="shared" si="6"/>
        <v>0</v>
      </c>
      <c r="BA46" s="193">
        <f t="shared" si="6"/>
        <v>0</v>
      </c>
      <c r="BB46" s="219">
        <f t="shared" si="6"/>
        <v>0</v>
      </c>
      <c r="BC46" s="158">
        <f t="shared" si="6"/>
        <v>0</v>
      </c>
      <c r="BD46" s="193">
        <f t="shared" si="6"/>
        <v>0</v>
      </c>
      <c r="BE46" s="404">
        <f t="shared" si="6"/>
        <v>24</v>
      </c>
      <c r="BF46" s="405"/>
      <c r="BG46" s="397" t="s">
        <v>441</v>
      </c>
      <c r="BH46" s="406"/>
      <c r="BI46" s="406"/>
      <c r="BJ46" s="406"/>
    </row>
    <row r="47" spans="1:62" ht="84" customHeight="1" x14ac:dyDescent="0.25">
      <c r="A47" s="39"/>
      <c r="B47" s="124" t="s">
        <v>133</v>
      </c>
      <c r="C47" s="368" t="s">
        <v>134</v>
      </c>
      <c r="D47" s="368"/>
      <c r="E47" s="368"/>
      <c r="F47" s="368"/>
      <c r="G47" s="368"/>
      <c r="H47" s="368"/>
      <c r="I47" s="368"/>
      <c r="J47" s="368"/>
      <c r="K47" s="368"/>
      <c r="L47" s="368"/>
      <c r="M47" s="368"/>
      <c r="N47" s="368"/>
      <c r="O47" s="368"/>
      <c r="P47" s="368"/>
      <c r="Q47" s="369"/>
      <c r="R47" s="369"/>
      <c r="S47" s="369">
        <v>1</v>
      </c>
      <c r="T47" s="370"/>
      <c r="U47" s="371">
        <v>90</v>
      </c>
      <c r="V47" s="372"/>
      <c r="W47" s="372">
        <f>AH47+AK47+AN47+AQ47+AT47+AW47+AZ47+BC47</f>
        <v>36</v>
      </c>
      <c r="X47" s="372"/>
      <c r="Y47" s="372">
        <v>36</v>
      </c>
      <c r="Z47" s="372"/>
      <c r="AA47" s="372"/>
      <c r="AB47" s="372"/>
      <c r="AC47" s="372"/>
      <c r="AD47" s="372"/>
      <c r="AE47" s="372"/>
      <c r="AF47" s="373"/>
      <c r="AG47" s="250">
        <v>90</v>
      </c>
      <c r="AH47" s="163">
        <f>2*18</f>
        <v>36</v>
      </c>
      <c r="AI47" s="251">
        <v>3</v>
      </c>
      <c r="AJ47" s="247"/>
      <c r="AK47" s="248"/>
      <c r="AL47" s="249"/>
      <c r="AM47" s="250"/>
      <c r="AN47" s="163"/>
      <c r="AO47" s="251"/>
      <c r="AP47" s="247"/>
      <c r="AQ47" s="248"/>
      <c r="AR47" s="249"/>
      <c r="AS47" s="250"/>
      <c r="AT47" s="163"/>
      <c r="AU47" s="251"/>
      <c r="AV47" s="247"/>
      <c r="AW47" s="248"/>
      <c r="AX47" s="249"/>
      <c r="AY47" s="250"/>
      <c r="AZ47" s="163"/>
      <c r="BA47" s="164"/>
      <c r="BB47" s="162"/>
      <c r="BC47" s="163"/>
      <c r="BD47" s="165"/>
      <c r="BE47" s="374">
        <f>AI47+AL47+AO47+AR47+AU47+AX47+BD47+BA47</f>
        <v>3</v>
      </c>
      <c r="BF47" s="374"/>
      <c r="BG47" s="397"/>
      <c r="BH47" s="397"/>
      <c r="BI47" s="397"/>
      <c r="BJ47" s="397"/>
    </row>
    <row r="48" spans="1:62" ht="69.599999999999994" customHeight="1" x14ac:dyDescent="0.25">
      <c r="A48" s="39"/>
      <c r="B48" s="124" t="s">
        <v>135</v>
      </c>
      <c r="C48" s="368" t="s">
        <v>136</v>
      </c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9" t="s">
        <v>124</v>
      </c>
      <c r="R48" s="369"/>
      <c r="S48" s="369" t="s">
        <v>124</v>
      </c>
      <c r="T48" s="370"/>
      <c r="U48" s="371">
        <f>AG48+AJ48+AM48+AP48+AS48+AV48+AY48+BB48</f>
        <v>756</v>
      </c>
      <c r="V48" s="372"/>
      <c r="W48" s="372">
        <f>AH48+AK48+AN48+AQ48+AT48+AW48+AZ48+BC48</f>
        <v>424</v>
      </c>
      <c r="X48" s="372"/>
      <c r="Y48" s="372">
        <f>W48/2</f>
        <v>212</v>
      </c>
      <c r="Z48" s="372"/>
      <c r="AA48" s="372">
        <v>212</v>
      </c>
      <c r="AB48" s="372"/>
      <c r="AC48" s="372"/>
      <c r="AD48" s="372"/>
      <c r="AE48" s="372"/>
      <c r="AF48" s="373"/>
      <c r="AG48" s="250">
        <v>252</v>
      </c>
      <c r="AH48" s="163">
        <f>8*18</f>
        <v>144</v>
      </c>
      <c r="AI48" s="251">
        <v>7</v>
      </c>
      <c r="AJ48" s="247">
        <v>252</v>
      </c>
      <c r="AK48" s="248">
        <f>8*17</f>
        <v>136</v>
      </c>
      <c r="AL48" s="249">
        <v>7</v>
      </c>
      <c r="AM48" s="250">
        <v>252</v>
      </c>
      <c r="AN48" s="163">
        <f>8*18</f>
        <v>144</v>
      </c>
      <c r="AO48" s="251">
        <v>7</v>
      </c>
      <c r="AP48" s="247"/>
      <c r="AQ48" s="248"/>
      <c r="AR48" s="249"/>
      <c r="AS48" s="250"/>
      <c r="AT48" s="163"/>
      <c r="AU48" s="251"/>
      <c r="AV48" s="247"/>
      <c r="AW48" s="248"/>
      <c r="AX48" s="249"/>
      <c r="AY48" s="250"/>
      <c r="AZ48" s="163"/>
      <c r="BA48" s="164"/>
      <c r="BB48" s="162"/>
      <c r="BC48" s="163"/>
      <c r="BD48" s="165"/>
      <c r="BE48" s="374">
        <f>AI48+AL48+AO48+AR48+AU48+AX48+BD48+BA48</f>
        <v>21</v>
      </c>
      <c r="BF48" s="374"/>
      <c r="BG48" s="397"/>
      <c r="BH48" s="397"/>
      <c r="BI48" s="397"/>
      <c r="BJ48" s="397"/>
    </row>
    <row r="49" spans="1:62" s="1" customFormat="1" ht="123" customHeight="1" x14ac:dyDescent="0.25">
      <c r="A49" s="39"/>
      <c r="B49" s="123" t="s">
        <v>137</v>
      </c>
      <c r="C49" s="407" t="s">
        <v>138</v>
      </c>
      <c r="D49" s="408"/>
      <c r="E49" s="408"/>
      <c r="F49" s="408"/>
      <c r="G49" s="408"/>
      <c r="H49" s="408"/>
      <c r="I49" s="408"/>
      <c r="J49" s="408"/>
      <c r="K49" s="408"/>
      <c r="L49" s="408"/>
      <c r="M49" s="408"/>
      <c r="N49" s="408"/>
      <c r="O49" s="408"/>
      <c r="P49" s="409"/>
      <c r="Q49" s="398"/>
      <c r="R49" s="399"/>
      <c r="S49" s="398"/>
      <c r="T49" s="400"/>
      <c r="U49" s="393">
        <f>SUM(U50:V51)</f>
        <v>558</v>
      </c>
      <c r="V49" s="394"/>
      <c r="W49" s="394">
        <f>SUM(W50:X51)</f>
        <v>352</v>
      </c>
      <c r="X49" s="394"/>
      <c r="Y49" s="394">
        <f>SUM(Y50:Z51)</f>
        <v>176</v>
      </c>
      <c r="Z49" s="394"/>
      <c r="AA49" s="394">
        <f>SUM(AA50:AB51)</f>
        <v>176</v>
      </c>
      <c r="AB49" s="394"/>
      <c r="AC49" s="410">
        <f>SUM(AC50:AD51)</f>
        <v>0</v>
      </c>
      <c r="AD49" s="410"/>
      <c r="AE49" s="410">
        <f>SUM(AE50:AF51)</f>
        <v>0</v>
      </c>
      <c r="AF49" s="411"/>
      <c r="AG49" s="254">
        <f t="shared" ref="AG49:BE49" si="7">SUM(AG50:AG51)</f>
        <v>228</v>
      </c>
      <c r="AH49" s="252">
        <f t="shared" si="7"/>
        <v>144</v>
      </c>
      <c r="AI49" s="254">
        <f t="shared" si="7"/>
        <v>6</v>
      </c>
      <c r="AJ49" s="242">
        <f t="shared" si="7"/>
        <v>222</v>
      </c>
      <c r="AK49" s="252">
        <f t="shared" si="7"/>
        <v>136</v>
      </c>
      <c r="AL49" s="245">
        <f t="shared" si="7"/>
        <v>6</v>
      </c>
      <c r="AM49" s="254">
        <f t="shared" si="7"/>
        <v>108</v>
      </c>
      <c r="AN49" s="252">
        <f t="shared" si="7"/>
        <v>72</v>
      </c>
      <c r="AO49" s="254">
        <f t="shared" si="7"/>
        <v>3</v>
      </c>
      <c r="AP49" s="242">
        <f t="shared" si="7"/>
        <v>0</v>
      </c>
      <c r="AQ49" s="252">
        <f t="shared" si="7"/>
        <v>0</v>
      </c>
      <c r="AR49" s="245">
        <f t="shared" si="7"/>
        <v>0</v>
      </c>
      <c r="AS49" s="254">
        <f t="shared" si="7"/>
        <v>0</v>
      </c>
      <c r="AT49" s="158">
        <f t="shared" si="7"/>
        <v>0</v>
      </c>
      <c r="AU49" s="254">
        <f t="shared" si="7"/>
        <v>0</v>
      </c>
      <c r="AV49" s="242">
        <f t="shared" si="7"/>
        <v>0</v>
      </c>
      <c r="AW49" s="252">
        <f t="shared" si="7"/>
        <v>0</v>
      </c>
      <c r="AX49" s="245">
        <f t="shared" si="7"/>
        <v>0</v>
      </c>
      <c r="AY49" s="254">
        <f t="shared" si="7"/>
        <v>0</v>
      </c>
      <c r="AZ49" s="158">
        <f t="shared" si="7"/>
        <v>0</v>
      </c>
      <c r="BA49" s="193">
        <f t="shared" si="7"/>
        <v>0</v>
      </c>
      <c r="BB49" s="219">
        <f t="shared" si="7"/>
        <v>0</v>
      </c>
      <c r="BC49" s="158">
        <f t="shared" si="7"/>
        <v>0</v>
      </c>
      <c r="BD49" s="193">
        <f t="shared" si="7"/>
        <v>0</v>
      </c>
      <c r="BE49" s="404">
        <f t="shared" si="7"/>
        <v>15</v>
      </c>
      <c r="BF49" s="405"/>
      <c r="BG49" s="412" t="s">
        <v>339</v>
      </c>
      <c r="BH49" s="413"/>
      <c r="BI49" s="413"/>
      <c r="BJ49" s="414"/>
    </row>
    <row r="50" spans="1:62" ht="69.599999999999994" customHeight="1" x14ac:dyDescent="0.25">
      <c r="A50" s="94"/>
      <c r="B50" s="124" t="s">
        <v>139</v>
      </c>
      <c r="C50" s="368" t="s">
        <v>140</v>
      </c>
      <c r="D50" s="368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  <c r="P50" s="368"/>
      <c r="Q50" s="369">
        <v>1.2</v>
      </c>
      <c r="R50" s="369"/>
      <c r="S50" s="369">
        <v>2</v>
      </c>
      <c r="T50" s="370"/>
      <c r="U50" s="371">
        <f>AG50+AJ50+AM50+AP50+AS50+AV50+AY50+BB50</f>
        <v>240</v>
      </c>
      <c r="V50" s="372"/>
      <c r="W50" s="372">
        <v>140</v>
      </c>
      <c r="X50" s="372"/>
      <c r="Y50" s="372">
        <v>70</v>
      </c>
      <c r="Z50" s="372"/>
      <c r="AA50" s="372">
        <v>70</v>
      </c>
      <c r="AB50" s="372"/>
      <c r="AC50" s="372"/>
      <c r="AD50" s="372"/>
      <c r="AE50" s="372"/>
      <c r="AF50" s="373"/>
      <c r="AG50" s="250">
        <v>120</v>
      </c>
      <c r="AH50" s="163">
        <v>72</v>
      </c>
      <c r="AI50" s="251">
        <v>3</v>
      </c>
      <c r="AJ50" s="247">
        <v>120</v>
      </c>
      <c r="AK50" s="248">
        <v>68</v>
      </c>
      <c r="AL50" s="249">
        <v>3</v>
      </c>
      <c r="AM50" s="250"/>
      <c r="AN50" s="163"/>
      <c r="AO50" s="251"/>
      <c r="AP50" s="247"/>
      <c r="AQ50" s="248"/>
      <c r="AR50" s="249"/>
      <c r="AS50" s="250"/>
      <c r="AT50" s="163"/>
      <c r="AU50" s="251"/>
      <c r="AV50" s="247"/>
      <c r="AW50" s="248"/>
      <c r="AX50" s="249"/>
      <c r="AY50" s="250"/>
      <c r="AZ50" s="163"/>
      <c r="BA50" s="164"/>
      <c r="BB50" s="162"/>
      <c r="BC50" s="163"/>
      <c r="BD50" s="165"/>
      <c r="BE50" s="374">
        <f>AI50+AL50+AO50+AR50+AU50+AX50+BD50+BA50</f>
        <v>6</v>
      </c>
      <c r="BF50" s="374"/>
      <c r="BG50" s="375"/>
      <c r="BH50" s="375"/>
      <c r="BI50" s="375"/>
      <c r="BJ50" s="375"/>
    </row>
    <row r="51" spans="1:62" ht="72.75" customHeight="1" x14ac:dyDescent="0.25">
      <c r="A51" s="39"/>
      <c r="B51" s="124" t="s">
        <v>141</v>
      </c>
      <c r="C51" s="368" t="s">
        <v>142</v>
      </c>
      <c r="D51" s="368"/>
      <c r="E51" s="368"/>
      <c r="F51" s="368"/>
      <c r="G51" s="368"/>
      <c r="H51" s="368"/>
      <c r="I51" s="368"/>
      <c r="J51" s="368"/>
      <c r="K51" s="368"/>
      <c r="L51" s="368"/>
      <c r="M51" s="368"/>
      <c r="N51" s="368"/>
      <c r="O51" s="368"/>
      <c r="P51" s="368"/>
      <c r="Q51" s="369" t="s">
        <v>124</v>
      </c>
      <c r="R51" s="369"/>
      <c r="S51" s="415">
        <v>2.2999999999999998</v>
      </c>
      <c r="T51" s="416"/>
      <c r="U51" s="371">
        <f>AG51+AJ51+AM51+AP51+AS51+AV51+AY51+BB51</f>
        <v>318</v>
      </c>
      <c r="V51" s="372"/>
      <c r="W51" s="372">
        <v>212</v>
      </c>
      <c r="X51" s="372"/>
      <c r="Y51" s="372">
        <v>106</v>
      </c>
      <c r="Z51" s="372"/>
      <c r="AA51" s="372">
        <v>106</v>
      </c>
      <c r="AB51" s="372"/>
      <c r="AC51" s="372"/>
      <c r="AD51" s="372"/>
      <c r="AE51" s="372"/>
      <c r="AF51" s="373"/>
      <c r="AG51" s="250">
        <v>108</v>
      </c>
      <c r="AH51" s="163">
        <v>72</v>
      </c>
      <c r="AI51" s="251">
        <v>3</v>
      </c>
      <c r="AJ51" s="247">
        <v>102</v>
      </c>
      <c r="AK51" s="248">
        <v>68</v>
      </c>
      <c r="AL51" s="249">
        <v>3</v>
      </c>
      <c r="AM51" s="250">
        <v>108</v>
      </c>
      <c r="AN51" s="163">
        <v>72</v>
      </c>
      <c r="AO51" s="251">
        <v>3</v>
      </c>
      <c r="AP51" s="247"/>
      <c r="AQ51" s="248"/>
      <c r="AR51" s="249"/>
      <c r="AS51" s="250"/>
      <c r="AT51" s="163"/>
      <c r="AU51" s="251"/>
      <c r="AV51" s="247"/>
      <c r="AW51" s="248"/>
      <c r="AX51" s="249"/>
      <c r="AY51" s="250"/>
      <c r="AZ51" s="163"/>
      <c r="BA51" s="164"/>
      <c r="BB51" s="162"/>
      <c r="BC51" s="163"/>
      <c r="BD51" s="165"/>
      <c r="BE51" s="374">
        <f>AI51+AL51+AO51+AR51+AU51+AX51+BD51+BA51</f>
        <v>9</v>
      </c>
      <c r="BF51" s="374"/>
      <c r="BG51" s="375"/>
      <c r="BH51" s="375"/>
      <c r="BI51" s="375"/>
      <c r="BJ51" s="375"/>
    </row>
    <row r="52" spans="1:62" ht="142.5" customHeight="1" x14ac:dyDescent="0.25">
      <c r="A52" s="39"/>
      <c r="B52" s="123" t="s">
        <v>143</v>
      </c>
      <c r="C52" s="392" t="s">
        <v>144</v>
      </c>
      <c r="D52" s="392"/>
      <c r="E52" s="392"/>
      <c r="F52" s="392"/>
      <c r="G52" s="392"/>
      <c r="H52" s="392"/>
      <c r="I52" s="392"/>
      <c r="J52" s="392"/>
      <c r="K52" s="392"/>
      <c r="L52" s="392"/>
      <c r="M52" s="392"/>
      <c r="N52" s="392"/>
      <c r="O52" s="392"/>
      <c r="P52" s="392"/>
      <c r="Q52" s="402"/>
      <c r="R52" s="402"/>
      <c r="S52" s="402"/>
      <c r="T52" s="403"/>
      <c r="U52" s="393">
        <f>AG52+AJ52+AM52+AP52+AS52+AV52+AY52+BB52</f>
        <v>438</v>
      </c>
      <c r="V52" s="394"/>
      <c r="W52" s="394">
        <f>SUM(W53:X54)</f>
        <v>264</v>
      </c>
      <c r="X52" s="394"/>
      <c r="Y52" s="394">
        <f>SUM(Y53:Y54)</f>
        <v>132</v>
      </c>
      <c r="Z52" s="394"/>
      <c r="AA52" s="410">
        <f>SUM(AA53:AA54)</f>
        <v>0</v>
      </c>
      <c r="AB52" s="410"/>
      <c r="AC52" s="394">
        <f>SUM(AC53:AD54)</f>
        <v>132</v>
      </c>
      <c r="AD52" s="394"/>
      <c r="AE52" s="410">
        <f>SUM(AE53:AF54)</f>
        <v>0</v>
      </c>
      <c r="AF52" s="411"/>
      <c r="AG52" s="243">
        <f t="shared" ref="AG52:BD52" si="8">SUM(AG53:AG54)</f>
        <v>0</v>
      </c>
      <c r="AH52" s="158">
        <f t="shared" si="8"/>
        <v>0</v>
      </c>
      <c r="AI52" s="244">
        <f t="shared" si="8"/>
        <v>0</v>
      </c>
      <c r="AJ52" s="263">
        <f t="shared" si="8"/>
        <v>0</v>
      </c>
      <c r="AK52" s="252">
        <f t="shared" si="8"/>
        <v>0</v>
      </c>
      <c r="AL52" s="264">
        <f t="shared" si="8"/>
        <v>0</v>
      </c>
      <c r="AM52" s="243">
        <f t="shared" si="8"/>
        <v>120</v>
      </c>
      <c r="AN52" s="158">
        <f t="shared" si="8"/>
        <v>72</v>
      </c>
      <c r="AO52" s="244">
        <f t="shared" si="8"/>
        <v>3</v>
      </c>
      <c r="AP52" s="263">
        <f t="shared" si="8"/>
        <v>120</v>
      </c>
      <c r="AQ52" s="252">
        <f t="shared" si="8"/>
        <v>68</v>
      </c>
      <c r="AR52" s="264">
        <f t="shared" si="8"/>
        <v>3</v>
      </c>
      <c r="AS52" s="243">
        <f t="shared" si="8"/>
        <v>0</v>
      </c>
      <c r="AT52" s="158">
        <f t="shared" si="8"/>
        <v>0</v>
      </c>
      <c r="AU52" s="244">
        <f t="shared" si="8"/>
        <v>0</v>
      </c>
      <c r="AV52" s="263">
        <f t="shared" si="8"/>
        <v>90</v>
      </c>
      <c r="AW52" s="252">
        <f t="shared" si="8"/>
        <v>52</v>
      </c>
      <c r="AX52" s="264">
        <f t="shared" si="8"/>
        <v>3</v>
      </c>
      <c r="AY52" s="243">
        <f t="shared" si="8"/>
        <v>108</v>
      </c>
      <c r="AZ52" s="158">
        <f t="shared" si="8"/>
        <v>72</v>
      </c>
      <c r="BA52" s="159">
        <f t="shared" si="8"/>
        <v>3</v>
      </c>
      <c r="BB52" s="160">
        <f t="shared" si="8"/>
        <v>0</v>
      </c>
      <c r="BC52" s="158">
        <f t="shared" si="8"/>
        <v>0</v>
      </c>
      <c r="BD52" s="161">
        <f t="shared" si="8"/>
        <v>0</v>
      </c>
      <c r="BE52" s="396">
        <f>SUM(AI52,AL52,AO52,AR52,AU52,AX52,BA52,BD52)</f>
        <v>12</v>
      </c>
      <c r="BF52" s="396"/>
      <c r="BG52" s="397" t="s">
        <v>248</v>
      </c>
      <c r="BH52" s="397"/>
      <c r="BI52" s="397"/>
      <c r="BJ52" s="397"/>
    </row>
    <row r="53" spans="1:62" ht="80.25" customHeight="1" x14ac:dyDescent="0.25">
      <c r="A53" s="94"/>
      <c r="B53" s="124" t="s">
        <v>145</v>
      </c>
      <c r="C53" s="368" t="s">
        <v>146</v>
      </c>
      <c r="D53" s="368"/>
      <c r="E53" s="368"/>
      <c r="F53" s="368"/>
      <c r="G53" s="368"/>
      <c r="H53" s="368"/>
      <c r="I53" s="368"/>
      <c r="J53" s="368"/>
      <c r="K53" s="368"/>
      <c r="L53" s="368"/>
      <c r="M53" s="368"/>
      <c r="N53" s="368"/>
      <c r="O53" s="368"/>
      <c r="P53" s="368"/>
      <c r="Q53" s="369">
        <v>4</v>
      </c>
      <c r="R53" s="369"/>
      <c r="S53" s="415">
        <v>3.4</v>
      </c>
      <c r="T53" s="416"/>
      <c r="U53" s="371">
        <f>AG53+AJ53+AM53+AP53+AS53+AV53+AY53+BB53</f>
        <v>240</v>
      </c>
      <c r="V53" s="372"/>
      <c r="W53" s="372">
        <f>AH53+AK53+AN53+AQ53+AT53+AW53+AZ53+BC53</f>
        <v>140</v>
      </c>
      <c r="X53" s="372"/>
      <c r="Y53" s="372">
        <f>W53/2</f>
        <v>70</v>
      </c>
      <c r="Z53" s="372"/>
      <c r="AA53" s="372"/>
      <c r="AB53" s="372"/>
      <c r="AC53" s="372">
        <f>W53/2</f>
        <v>70</v>
      </c>
      <c r="AD53" s="372"/>
      <c r="AE53" s="372"/>
      <c r="AF53" s="373"/>
      <c r="AG53" s="250"/>
      <c r="AH53" s="163"/>
      <c r="AI53" s="251"/>
      <c r="AJ53" s="247"/>
      <c r="AK53" s="248"/>
      <c r="AL53" s="249"/>
      <c r="AM53" s="250">
        <v>120</v>
      </c>
      <c r="AN53" s="163">
        <f>4*18</f>
        <v>72</v>
      </c>
      <c r="AO53" s="251">
        <v>3</v>
      </c>
      <c r="AP53" s="247">
        <v>120</v>
      </c>
      <c r="AQ53" s="248">
        <f>4*17</f>
        <v>68</v>
      </c>
      <c r="AR53" s="249">
        <v>3</v>
      </c>
      <c r="AS53" s="250"/>
      <c r="AT53" s="163"/>
      <c r="AU53" s="251"/>
      <c r="AV53" s="247"/>
      <c r="AW53" s="248"/>
      <c r="AX53" s="249"/>
      <c r="AY53" s="250"/>
      <c r="AZ53" s="163"/>
      <c r="BA53" s="164"/>
      <c r="BB53" s="162"/>
      <c r="BC53" s="163"/>
      <c r="BD53" s="165"/>
      <c r="BE53" s="374">
        <f>AI53+AL53+AO53+AR53+AU53+AX53+BD53+BA53</f>
        <v>6</v>
      </c>
      <c r="BF53" s="374"/>
      <c r="BG53" s="397"/>
      <c r="BH53" s="397"/>
      <c r="BI53" s="397"/>
      <c r="BJ53" s="397"/>
    </row>
    <row r="54" spans="1:62" ht="119.25" customHeight="1" x14ac:dyDescent="0.25">
      <c r="A54" s="39"/>
      <c r="B54" s="124" t="s">
        <v>147</v>
      </c>
      <c r="C54" s="368" t="s">
        <v>148</v>
      </c>
      <c r="D54" s="368"/>
      <c r="E54" s="368"/>
      <c r="F54" s="368"/>
      <c r="G54" s="368"/>
      <c r="H54" s="368"/>
      <c r="I54" s="368"/>
      <c r="J54" s="368"/>
      <c r="K54" s="368"/>
      <c r="L54" s="368"/>
      <c r="M54" s="368"/>
      <c r="N54" s="368"/>
      <c r="O54" s="368"/>
      <c r="P54" s="368"/>
      <c r="Q54" s="369">
        <v>7</v>
      </c>
      <c r="R54" s="369"/>
      <c r="S54" s="369">
        <v>6</v>
      </c>
      <c r="T54" s="370"/>
      <c r="U54" s="371">
        <f>AG54+AJ54+AM54+AP54+AS54+AV54+AY54+BB54</f>
        <v>198</v>
      </c>
      <c r="V54" s="372"/>
      <c r="W54" s="372">
        <f>SUM(AH54+AK54+AN54+AQ54+AT54+AW54+AZ54+BC54)</f>
        <v>124</v>
      </c>
      <c r="X54" s="372"/>
      <c r="Y54" s="372">
        <f>W54/2</f>
        <v>62</v>
      </c>
      <c r="Z54" s="372"/>
      <c r="AA54" s="372"/>
      <c r="AB54" s="372"/>
      <c r="AC54" s="372">
        <f>W54/2</f>
        <v>62</v>
      </c>
      <c r="AD54" s="372"/>
      <c r="AE54" s="372"/>
      <c r="AF54" s="373"/>
      <c r="AG54" s="250"/>
      <c r="AH54" s="163"/>
      <c r="AI54" s="251"/>
      <c r="AJ54" s="247"/>
      <c r="AK54" s="248"/>
      <c r="AL54" s="249"/>
      <c r="AM54" s="250"/>
      <c r="AN54" s="163"/>
      <c r="AO54" s="251"/>
      <c r="AP54" s="247"/>
      <c r="AQ54" s="248"/>
      <c r="AR54" s="249"/>
      <c r="AS54" s="250"/>
      <c r="AT54" s="163"/>
      <c r="AU54" s="251"/>
      <c r="AV54" s="247">
        <v>90</v>
      </c>
      <c r="AW54" s="248">
        <v>52</v>
      </c>
      <c r="AX54" s="249">
        <v>3</v>
      </c>
      <c r="AY54" s="250">
        <v>108</v>
      </c>
      <c r="AZ54" s="163">
        <v>72</v>
      </c>
      <c r="BA54" s="164">
        <v>3</v>
      </c>
      <c r="BB54" s="162"/>
      <c r="BC54" s="163"/>
      <c r="BD54" s="165"/>
      <c r="BE54" s="374">
        <f>AI54+AL54+AO54+AR54+AU54+AX54+BD54+BA54</f>
        <v>6</v>
      </c>
      <c r="BF54" s="374"/>
      <c r="BG54" s="397"/>
      <c r="BH54" s="397"/>
      <c r="BI54" s="397"/>
      <c r="BJ54" s="397"/>
    </row>
    <row r="55" spans="1:62" ht="123.75" customHeight="1" x14ac:dyDescent="0.25">
      <c r="A55" s="39"/>
      <c r="B55" s="123" t="s">
        <v>149</v>
      </c>
      <c r="C55" s="392" t="s">
        <v>379</v>
      </c>
      <c r="D55" s="392"/>
      <c r="E55" s="392"/>
      <c r="F55" s="392"/>
      <c r="G55" s="392"/>
      <c r="H55" s="392"/>
      <c r="I55" s="392"/>
      <c r="J55" s="392"/>
      <c r="K55" s="392"/>
      <c r="L55" s="392"/>
      <c r="M55" s="392"/>
      <c r="N55" s="392"/>
      <c r="O55" s="392"/>
      <c r="P55" s="392"/>
      <c r="Q55" s="402"/>
      <c r="R55" s="402"/>
      <c r="S55" s="402"/>
      <c r="T55" s="403"/>
      <c r="U55" s="393">
        <f>SUM(U56:V57)</f>
        <v>420</v>
      </c>
      <c r="V55" s="394"/>
      <c r="W55" s="394">
        <f>SUM(W56:X57)</f>
        <v>280</v>
      </c>
      <c r="X55" s="394"/>
      <c r="Y55" s="394">
        <f>SUM(Y56:Z57)</f>
        <v>140</v>
      </c>
      <c r="Z55" s="394"/>
      <c r="AA55" s="394">
        <f>SUM(AA56:AB57)</f>
        <v>140</v>
      </c>
      <c r="AB55" s="394"/>
      <c r="AC55" s="394">
        <f>SUM(AC56:AD57)</f>
        <v>0</v>
      </c>
      <c r="AD55" s="394"/>
      <c r="AE55" s="394">
        <f>SUM(AE56:AF57)</f>
        <v>0</v>
      </c>
      <c r="AF55" s="395"/>
      <c r="AG55" s="254">
        <f t="shared" ref="AG55:BD55" si="9">SUM(AG56:AG57)</f>
        <v>108</v>
      </c>
      <c r="AH55" s="158">
        <f t="shared" si="9"/>
        <v>72</v>
      </c>
      <c r="AI55" s="254">
        <f t="shared" si="9"/>
        <v>3</v>
      </c>
      <c r="AJ55" s="242">
        <f t="shared" si="9"/>
        <v>102</v>
      </c>
      <c r="AK55" s="252">
        <f t="shared" si="9"/>
        <v>68</v>
      </c>
      <c r="AL55" s="245">
        <f t="shared" si="9"/>
        <v>3</v>
      </c>
      <c r="AM55" s="254">
        <f t="shared" si="9"/>
        <v>108</v>
      </c>
      <c r="AN55" s="158">
        <f t="shared" si="9"/>
        <v>72</v>
      </c>
      <c r="AO55" s="254">
        <f t="shared" si="9"/>
        <v>3</v>
      </c>
      <c r="AP55" s="242">
        <f t="shared" si="9"/>
        <v>102</v>
      </c>
      <c r="AQ55" s="252">
        <f t="shared" si="9"/>
        <v>68</v>
      </c>
      <c r="AR55" s="245">
        <f t="shared" si="9"/>
        <v>3</v>
      </c>
      <c r="AS55" s="254">
        <f t="shared" si="9"/>
        <v>0</v>
      </c>
      <c r="AT55" s="158">
        <f t="shared" si="9"/>
        <v>0</v>
      </c>
      <c r="AU55" s="254">
        <f t="shared" si="9"/>
        <v>0</v>
      </c>
      <c r="AV55" s="242">
        <f t="shared" si="9"/>
        <v>0</v>
      </c>
      <c r="AW55" s="252">
        <f t="shared" si="9"/>
        <v>0</v>
      </c>
      <c r="AX55" s="245">
        <f t="shared" si="9"/>
        <v>0</v>
      </c>
      <c r="AY55" s="254">
        <f t="shared" si="9"/>
        <v>0</v>
      </c>
      <c r="AZ55" s="158">
        <f t="shared" si="9"/>
        <v>0</v>
      </c>
      <c r="BA55" s="193">
        <f t="shared" si="9"/>
        <v>0</v>
      </c>
      <c r="BB55" s="219">
        <f t="shared" si="9"/>
        <v>0</v>
      </c>
      <c r="BC55" s="158">
        <f t="shared" si="9"/>
        <v>0</v>
      </c>
      <c r="BD55" s="193">
        <f t="shared" si="9"/>
        <v>0</v>
      </c>
      <c r="BE55" s="396">
        <f>SUM(AI55,AL55,AO55,AR55)</f>
        <v>12</v>
      </c>
      <c r="BF55" s="396"/>
      <c r="BG55" s="397" t="s">
        <v>422</v>
      </c>
      <c r="BH55" s="397"/>
      <c r="BI55" s="397"/>
      <c r="BJ55" s="397"/>
    </row>
    <row r="56" spans="1:62" ht="133.35" customHeight="1" x14ac:dyDescent="0.25">
      <c r="A56" s="94"/>
      <c r="B56" s="124" t="s">
        <v>150</v>
      </c>
      <c r="C56" s="368" t="s">
        <v>151</v>
      </c>
      <c r="D56" s="368"/>
      <c r="E56" s="368"/>
      <c r="F56" s="368"/>
      <c r="G56" s="368"/>
      <c r="H56" s="368"/>
      <c r="I56" s="368"/>
      <c r="J56" s="368"/>
      <c r="K56" s="368"/>
      <c r="L56" s="368"/>
      <c r="M56" s="368"/>
      <c r="N56" s="368"/>
      <c r="O56" s="368"/>
      <c r="P56" s="368"/>
      <c r="Q56" s="369">
        <v>2</v>
      </c>
      <c r="R56" s="369"/>
      <c r="S56" s="369">
        <v>1</v>
      </c>
      <c r="T56" s="370"/>
      <c r="U56" s="371">
        <f>SUM(AG56+AJ56+AM56+AP56+AS56+AV56+AY56+BB56)</f>
        <v>210</v>
      </c>
      <c r="V56" s="372"/>
      <c r="W56" s="372">
        <f>SUM(AH56+AK56+AN56+AQ56+AT56+AW56+AZ56+BC56)</f>
        <v>140</v>
      </c>
      <c r="X56" s="372"/>
      <c r="Y56" s="372">
        <v>70</v>
      </c>
      <c r="Z56" s="372"/>
      <c r="AA56" s="372">
        <v>70</v>
      </c>
      <c r="AB56" s="372"/>
      <c r="AC56" s="372"/>
      <c r="AD56" s="372"/>
      <c r="AE56" s="372"/>
      <c r="AF56" s="373"/>
      <c r="AG56" s="250">
        <v>108</v>
      </c>
      <c r="AH56" s="163">
        <v>72</v>
      </c>
      <c r="AI56" s="251">
        <v>3</v>
      </c>
      <c r="AJ56" s="247">
        <v>102</v>
      </c>
      <c r="AK56" s="248">
        <v>68</v>
      </c>
      <c r="AL56" s="249">
        <v>3</v>
      </c>
      <c r="AM56" s="250"/>
      <c r="AN56" s="163"/>
      <c r="AO56" s="251"/>
      <c r="AP56" s="247"/>
      <c r="AQ56" s="248"/>
      <c r="AR56" s="249"/>
      <c r="AS56" s="250"/>
      <c r="AT56" s="163"/>
      <c r="AU56" s="251"/>
      <c r="AV56" s="247"/>
      <c r="AW56" s="248"/>
      <c r="AX56" s="249"/>
      <c r="AY56" s="250"/>
      <c r="AZ56" s="163"/>
      <c r="BA56" s="164"/>
      <c r="BB56" s="162"/>
      <c r="BC56" s="163"/>
      <c r="BD56" s="165"/>
      <c r="BE56" s="374">
        <f>AI56+AL56+AO56+AR56+AU56+AX56+BD56+BA56</f>
        <v>6</v>
      </c>
      <c r="BF56" s="374"/>
      <c r="BG56" s="397"/>
      <c r="BH56" s="397"/>
      <c r="BI56" s="397"/>
      <c r="BJ56" s="397"/>
    </row>
    <row r="57" spans="1:62" s="1" customFormat="1" ht="133.35" customHeight="1" x14ac:dyDescent="0.25">
      <c r="A57" s="94"/>
      <c r="B57" s="124" t="s">
        <v>152</v>
      </c>
      <c r="C57" s="417" t="s">
        <v>153</v>
      </c>
      <c r="D57" s="418"/>
      <c r="E57" s="418"/>
      <c r="F57" s="418"/>
      <c r="G57" s="418"/>
      <c r="H57" s="418"/>
      <c r="I57" s="418"/>
      <c r="J57" s="418"/>
      <c r="K57" s="418"/>
      <c r="L57" s="418"/>
      <c r="M57" s="418"/>
      <c r="N57" s="418"/>
      <c r="O57" s="418"/>
      <c r="P57" s="419"/>
      <c r="Q57" s="385">
        <v>4</v>
      </c>
      <c r="R57" s="385"/>
      <c r="S57" s="385">
        <v>3</v>
      </c>
      <c r="T57" s="386"/>
      <c r="U57" s="371">
        <f>SUM(AG57+AJ57+AM57+AP57+AS57+AV57+AY57+BB57)</f>
        <v>210</v>
      </c>
      <c r="V57" s="372"/>
      <c r="W57" s="372">
        <v>140</v>
      </c>
      <c r="X57" s="372"/>
      <c r="Y57" s="372">
        <v>70</v>
      </c>
      <c r="Z57" s="372"/>
      <c r="AA57" s="372">
        <v>70</v>
      </c>
      <c r="AB57" s="372"/>
      <c r="AC57" s="372"/>
      <c r="AD57" s="372"/>
      <c r="AE57" s="372"/>
      <c r="AF57" s="373"/>
      <c r="AG57" s="187"/>
      <c r="AH57" s="188"/>
      <c r="AI57" s="259"/>
      <c r="AJ57" s="236"/>
      <c r="AK57" s="237"/>
      <c r="AL57" s="238"/>
      <c r="AM57" s="187">
        <v>108</v>
      </c>
      <c r="AN57" s="188">
        <v>72</v>
      </c>
      <c r="AO57" s="259">
        <v>3</v>
      </c>
      <c r="AP57" s="236">
        <v>102</v>
      </c>
      <c r="AQ57" s="237">
        <v>68</v>
      </c>
      <c r="AR57" s="238">
        <v>3</v>
      </c>
      <c r="AS57" s="187"/>
      <c r="AT57" s="188"/>
      <c r="AU57" s="259"/>
      <c r="AV57" s="236"/>
      <c r="AW57" s="237"/>
      <c r="AX57" s="238"/>
      <c r="AY57" s="187"/>
      <c r="AZ57" s="188"/>
      <c r="BA57" s="189"/>
      <c r="BB57" s="190"/>
      <c r="BC57" s="188"/>
      <c r="BD57" s="191"/>
      <c r="BE57" s="420">
        <f>AI57+AL57+AO57+AR57+AU57+AX57+BD57+BA57</f>
        <v>6</v>
      </c>
      <c r="BF57" s="421"/>
      <c r="BG57" s="412"/>
      <c r="BH57" s="422"/>
      <c r="BI57" s="422"/>
      <c r="BJ57" s="423"/>
    </row>
    <row r="58" spans="1:62" ht="106.5" customHeight="1" x14ac:dyDescent="0.25">
      <c r="A58" s="94"/>
      <c r="B58" s="123" t="s">
        <v>154</v>
      </c>
      <c r="C58" s="424" t="s">
        <v>383</v>
      </c>
      <c r="D58" s="424"/>
      <c r="E58" s="424"/>
      <c r="F58" s="424"/>
      <c r="G58" s="424"/>
      <c r="H58" s="424"/>
      <c r="I58" s="424"/>
      <c r="J58" s="424"/>
      <c r="K58" s="424"/>
      <c r="L58" s="424"/>
      <c r="M58" s="424"/>
      <c r="N58" s="424"/>
      <c r="O58" s="424"/>
      <c r="P58" s="424"/>
      <c r="Q58" s="402"/>
      <c r="R58" s="402"/>
      <c r="S58" s="402"/>
      <c r="T58" s="403"/>
      <c r="U58" s="393">
        <f>SUM(U59:V60)</f>
        <v>108</v>
      </c>
      <c r="V58" s="394"/>
      <c r="W58" s="394">
        <f>SUM(W59:X60)</f>
        <v>72</v>
      </c>
      <c r="X58" s="394"/>
      <c r="Y58" s="394">
        <f>SUM(Y59:Z60)</f>
        <v>30</v>
      </c>
      <c r="Z58" s="394"/>
      <c r="AA58" s="394">
        <f>SUM(AA59:AB60)</f>
        <v>20</v>
      </c>
      <c r="AB58" s="394"/>
      <c r="AC58" s="394">
        <f>SUM(AC59:AD60)</f>
        <v>22</v>
      </c>
      <c r="AD58" s="394"/>
      <c r="AE58" s="394">
        <f>SUM(AE59:AF60)</f>
        <v>0</v>
      </c>
      <c r="AF58" s="395"/>
      <c r="AG58" s="243">
        <f t="shared" ref="AG58:AW58" si="10">SUM(AG59:AH60)</f>
        <v>0</v>
      </c>
      <c r="AH58" s="158">
        <f t="shared" si="10"/>
        <v>0</v>
      </c>
      <c r="AI58" s="244">
        <f t="shared" si="10"/>
        <v>0</v>
      </c>
      <c r="AJ58" s="263">
        <f t="shared" si="10"/>
        <v>0</v>
      </c>
      <c r="AK58" s="252">
        <f t="shared" si="10"/>
        <v>0</v>
      </c>
      <c r="AL58" s="264">
        <f t="shared" si="10"/>
        <v>0</v>
      </c>
      <c r="AM58" s="243">
        <f t="shared" si="10"/>
        <v>0</v>
      </c>
      <c r="AN58" s="158">
        <f t="shared" si="10"/>
        <v>0</v>
      </c>
      <c r="AO58" s="244">
        <f t="shared" si="10"/>
        <v>0</v>
      </c>
      <c r="AP58" s="263">
        <f t="shared" si="10"/>
        <v>0</v>
      </c>
      <c r="AQ58" s="252">
        <f t="shared" si="10"/>
        <v>0</v>
      </c>
      <c r="AR58" s="264">
        <f t="shared" si="10"/>
        <v>0</v>
      </c>
      <c r="AS58" s="243">
        <f t="shared" si="10"/>
        <v>0</v>
      </c>
      <c r="AT58" s="158">
        <f t="shared" si="10"/>
        <v>0</v>
      </c>
      <c r="AU58" s="244">
        <f t="shared" si="10"/>
        <v>0</v>
      </c>
      <c r="AV58" s="263">
        <f t="shared" si="10"/>
        <v>0</v>
      </c>
      <c r="AW58" s="252">
        <f t="shared" si="10"/>
        <v>0</v>
      </c>
      <c r="AX58" s="264">
        <f t="shared" ref="AX58:BE58" si="11">SUM(AX59:AX60)</f>
        <v>0</v>
      </c>
      <c r="AY58" s="243">
        <f t="shared" si="11"/>
        <v>108</v>
      </c>
      <c r="AZ58" s="158">
        <f t="shared" si="11"/>
        <v>72</v>
      </c>
      <c r="BA58" s="159">
        <f t="shared" si="11"/>
        <v>3</v>
      </c>
      <c r="BB58" s="160">
        <f t="shared" si="11"/>
        <v>0</v>
      </c>
      <c r="BC58" s="158">
        <f t="shared" si="11"/>
        <v>0</v>
      </c>
      <c r="BD58" s="161">
        <f t="shared" si="11"/>
        <v>0</v>
      </c>
      <c r="BE58" s="396">
        <f t="shared" si="11"/>
        <v>3</v>
      </c>
      <c r="BF58" s="396"/>
      <c r="BG58" s="397" t="s">
        <v>453</v>
      </c>
      <c r="BH58" s="397"/>
      <c r="BI58" s="397"/>
      <c r="BJ58" s="397"/>
    </row>
    <row r="59" spans="1:62" ht="80.25" customHeight="1" x14ac:dyDescent="0.25">
      <c r="A59" s="94"/>
      <c r="B59" s="124" t="s">
        <v>155</v>
      </c>
      <c r="C59" s="425" t="s">
        <v>156</v>
      </c>
      <c r="D59" s="425"/>
      <c r="E59" s="425"/>
      <c r="F59" s="425"/>
      <c r="G59" s="425"/>
      <c r="H59" s="425"/>
      <c r="I59" s="425"/>
      <c r="J59" s="425"/>
      <c r="K59" s="425"/>
      <c r="L59" s="425"/>
      <c r="M59" s="425"/>
      <c r="N59" s="425"/>
      <c r="O59" s="425"/>
      <c r="P59" s="425"/>
      <c r="Q59" s="426"/>
      <c r="R59" s="426"/>
      <c r="S59" s="426"/>
      <c r="T59" s="427"/>
      <c r="U59" s="428"/>
      <c r="V59" s="429"/>
      <c r="W59" s="429"/>
      <c r="X59" s="429"/>
      <c r="Y59" s="429"/>
      <c r="Z59" s="429"/>
      <c r="AA59" s="429"/>
      <c r="AB59" s="429"/>
      <c r="AC59" s="429"/>
      <c r="AD59" s="429"/>
      <c r="AE59" s="429"/>
      <c r="AF59" s="430"/>
      <c r="AG59" s="255"/>
      <c r="AH59" s="172"/>
      <c r="AI59" s="260"/>
      <c r="AJ59" s="265"/>
      <c r="AK59" s="266"/>
      <c r="AL59" s="267"/>
      <c r="AM59" s="255"/>
      <c r="AN59" s="172"/>
      <c r="AO59" s="260"/>
      <c r="AP59" s="265"/>
      <c r="AQ59" s="266"/>
      <c r="AR59" s="267"/>
      <c r="AS59" s="255"/>
      <c r="AT59" s="172"/>
      <c r="AU59" s="260"/>
      <c r="AV59" s="265"/>
      <c r="AW59" s="266"/>
      <c r="AX59" s="267"/>
      <c r="AY59" s="255"/>
      <c r="AZ59" s="172"/>
      <c r="BA59" s="173"/>
      <c r="BB59" s="171"/>
      <c r="BC59" s="172"/>
      <c r="BD59" s="174"/>
      <c r="BE59" s="431"/>
      <c r="BF59" s="432"/>
      <c r="BG59" s="397"/>
      <c r="BH59" s="397"/>
      <c r="BI59" s="397"/>
      <c r="BJ59" s="397"/>
    </row>
    <row r="60" spans="1:62" ht="136.5" customHeight="1" x14ac:dyDescent="0.25">
      <c r="A60" s="94"/>
      <c r="B60" s="124" t="s">
        <v>157</v>
      </c>
      <c r="C60" s="368" t="s">
        <v>158</v>
      </c>
      <c r="D60" s="368"/>
      <c r="E60" s="368"/>
      <c r="F60" s="368"/>
      <c r="G60" s="368"/>
      <c r="H60" s="368"/>
      <c r="I60" s="368"/>
      <c r="J60" s="368"/>
      <c r="K60" s="368"/>
      <c r="L60" s="368"/>
      <c r="M60" s="368"/>
      <c r="N60" s="368"/>
      <c r="O60" s="368"/>
      <c r="P60" s="368"/>
      <c r="Q60" s="426">
        <v>7</v>
      </c>
      <c r="R60" s="426"/>
      <c r="S60" s="426"/>
      <c r="T60" s="427"/>
      <c r="U60" s="428">
        <v>108</v>
      </c>
      <c r="V60" s="429"/>
      <c r="W60" s="429">
        <v>72</v>
      </c>
      <c r="X60" s="429"/>
      <c r="Y60" s="429">
        <v>30</v>
      </c>
      <c r="Z60" s="429"/>
      <c r="AA60" s="429">
        <v>20</v>
      </c>
      <c r="AB60" s="429"/>
      <c r="AC60" s="429">
        <v>22</v>
      </c>
      <c r="AD60" s="429"/>
      <c r="AE60" s="429"/>
      <c r="AF60" s="430"/>
      <c r="AG60" s="435"/>
      <c r="AH60" s="436"/>
      <c r="AI60" s="446"/>
      <c r="AJ60" s="428"/>
      <c r="AK60" s="429"/>
      <c r="AL60" s="430"/>
      <c r="AM60" s="435"/>
      <c r="AN60" s="436"/>
      <c r="AO60" s="446"/>
      <c r="AP60" s="428"/>
      <c r="AQ60" s="429"/>
      <c r="AR60" s="430"/>
      <c r="AS60" s="435"/>
      <c r="AT60" s="436"/>
      <c r="AU60" s="446"/>
      <c r="AV60" s="428"/>
      <c r="AW60" s="429"/>
      <c r="AX60" s="430"/>
      <c r="AY60" s="435">
        <v>108</v>
      </c>
      <c r="AZ60" s="436">
        <v>72</v>
      </c>
      <c r="BA60" s="437">
        <v>3</v>
      </c>
      <c r="BB60" s="438"/>
      <c r="BC60" s="436"/>
      <c r="BD60" s="441"/>
      <c r="BE60" s="443">
        <f>AI60+AL60+AO60+AR60+AU60+AX60+BD60+BA60</f>
        <v>3</v>
      </c>
      <c r="BF60" s="444"/>
      <c r="BG60" s="397"/>
      <c r="BH60" s="448"/>
      <c r="BI60" s="448"/>
      <c r="BJ60" s="448"/>
    </row>
    <row r="61" spans="1:62" ht="68.099999999999994" customHeight="1" x14ac:dyDescent="0.25">
      <c r="A61" s="94"/>
      <c r="B61" s="124" t="s">
        <v>159</v>
      </c>
      <c r="C61" s="368" t="s">
        <v>160</v>
      </c>
      <c r="D61" s="368"/>
      <c r="E61" s="368"/>
      <c r="F61" s="368"/>
      <c r="G61" s="368"/>
      <c r="H61" s="368"/>
      <c r="I61" s="368"/>
      <c r="J61" s="368"/>
      <c r="K61" s="368"/>
      <c r="L61" s="368"/>
      <c r="M61" s="368"/>
      <c r="N61" s="368"/>
      <c r="O61" s="368"/>
      <c r="P61" s="368"/>
      <c r="Q61" s="445"/>
      <c r="R61" s="445"/>
      <c r="S61" s="426"/>
      <c r="T61" s="427"/>
      <c r="U61" s="428"/>
      <c r="V61" s="429"/>
      <c r="W61" s="429"/>
      <c r="X61" s="429"/>
      <c r="Y61" s="429"/>
      <c r="Z61" s="429"/>
      <c r="AA61" s="429"/>
      <c r="AB61" s="429"/>
      <c r="AC61" s="429"/>
      <c r="AD61" s="429"/>
      <c r="AE61" s="433"/>
      <c r="AF61" s="434"/>
      <c r="AG61" s="435"/>
      <c r="AH61" s="436"/>
      <c r="AI61" s="447"/>
      <c r="AJ61" s="428"/>
      <c r="AK61" s="433"/>
      <c r="AL61" s="434"/>
      <c r="AM61" s="435"/>
      <c r="AN61" s="440"/>
      <c r="AO61" s="447"/>
      <c r="AP61" s="428"/>
      <c r="AQ61" s="433"/>
      <c r="AR61" s="434"/>
      <c r="AS61" s="435"/>
      <c r="AT61" s="440"/>
      <c r="AU61" s="447"/>
      <c r="AV61" s="428"/>
      <c r="AW61" s="433"/>
      <c r="AX61" s="434"/>
      <c r="AY61" s="435"/>
      <c r="AZ61" s="436"/>
      <c r="BA61" s="437"/>
      <c r="BB61" s="439"/>
      <c r="BC61" s="440"/>
      <c r="BD61" s="442"/>
      <c r="BE61" s="444"/>
      <c r="BF61" s="444"/>
      <c r="BG61" s="448"/>
      <c r="BH61" s="448"/>
      <c r="BI61" s="448"/>
      <c r="BJ61" s="448"/>
    </row>
    <row r="62" spans="1:62" ht="78.75" customHeight="1" x14ac:dyDescent="0.25">
      <c r="A62" s="94"/>
      <c r="B62" s="271" t="s">
        <v>161</v>
      </c>
      <c r="C62" s="424" t="s">
        <v>382</v>
      </c>
      <c r="D62" s="424"/>
      <c r="E62" s="424"/>
      <c r="F62" s="424"/>
      <c r="G62" s="424"/>
      <c r="H62" s="424"/>
      <c r="I62" s="424"/>
      <c r="J62" s="424"/>
      <c r="K62" s="424"/>
      <c r="L62" s="424"/>
      <c r="M62" s="424"/>
      <c r="N62" s="424"/>
      <c r="O62" s="424"/>
      <c r="P62" s="424"/>
      <c r="Q62" s="449"/>
      <c r="R62" s="449"/>
      <c r="S62" s="449"/>
      <c r="T62" s="450"/>
      <c r="U62" s="393">
        <f>SUM(U63:V64)</f>
        <v>80</v>
      </c>
      <c r="V62" s="394"/>
      <c r="W62" s="394">
        <f>SUM(W63:X64)</f>
        <v>0</v>
      </c>
      <c r="X62" s="394"/>
      <c r="Y62" s="394">
        <f>SUM(Y63:Z64)</f>
        <v>0</v>
      </c>
      <c r="Z62" s="394"/>
      <c r="AA62" s="394">
        <f>SUM(AA63:AB64)</f>
        <v>0</v>
      </c>
      <c r="AB62" s="394"/>
      <c r="AC62" s="394">
        <f>SUM(AC63:AD64)</f>
        <v>0</v>
      </c>
      <c r="AD62" s="394"/>
      <c r="AE62" s="394">
        <f>SUM(AE63:AF64)</f>
        <v>0</v>
      </c>
      <c r="AF62" s="395"/>
      <c r="AG62" s="243">
        <f t="shared" ref="AG62:AN62" si="12">SUM(AG63:AH64)</f>
        <v>0</v>
      </c>
      <c r="AH62" s="158">
        <f t="shared" si="12"/>
        <v>0</v>
      </c>
      <c r="AI62" s="244">
        <f t="shared" si="12"/>
        <v>0</v>
      </c>
      <c r="AJ62" s="263">
        <f t="shared" si="12"/>
        <v>0</v>
      </c>
      <c r="AK62" s="252">
        <f t="shared" si="12"/>
        <v>0</v>
      </c>
      <c r="AL62" s="264">
        <f t="shared" si="12"/>
        <v>0</v>
      </c>
      <c r="AM62" s="243">
        <f t="shared" si="12"/>
        <v>0</v>
      </c>
      <c r="AN62" s="158">
        <f t="shared" si="12"/>
        <v>0</v>
      </c>
      <c r="AO62" s="244">
        <f>SUM(AO63:AO64)</f>
        <v>0</v>
      </c>
      <c r="AP62" s="263">
        <f>SUM(AP63:AP64)</f>
        <v>40</v>
      </c>
      <c r="AQ62" s="252">
        <f>SUM(AQ63:AQ64)</f>
        <v>0</v>
      </c>
      <c r="AR62" s="264">
        <v>1</v>
      </c>
      <c r="AS62" s="243">
        <f t="shared" ref="AS62:BE62" si="13">SUM(AS63:AS64)</f>
        <v>0</v>
      </c>
      <c r="AT62" s="158">
        <f t="shared" si="13"/>
        <v>0</v>
      </c>
      <c r="AU62" s="244">
        <f t="shared" si="13"/>
        <v>0</v>
      </c>
      <c r="AV62" s="263">
        <f t="shared" si="13"/>
        <v>40</v>
      </c>
      <c r="AW62" s="252">
        <f t="shared" si="13"/>
        <v>0</v>
      </c>
      <c r="AX62" s="264">
        <f t="shared" si="13"/>
        <v>1</v>
      </c>
      <c r="AY62" s="243">
        <f t="shared" si="13"/>
        <v>0</v>
      </c>
      <c r="AZ62" s="158">
        <f t="shared" si="13"/>
        <v>0</v>
      </c>
      <c r="BA62" s="159">
        <f t="shared" si="13"/>
        <v>0</v>
      </c>
      <c r="BB62" s="160">
        <f t="shared" si="13"/>
        <v>0</v>
      </c>
      <c r="BC62" s="158">
        <f t="shared" si="13"/>
        <v>0</v>
      </c>
      <c r="BD62" s="161">
        <f t="shared" si="13"/>
        <v>0</v>
      </c>
      <c r="BE62" s="396">
        <f t="shared" si="13"/>
        <v>2</v>
      </c>
      <c r="BF62" s="396"/>
      <c r="BG62" s="397" t="s">
        <v>423</v>
      </c>
      <c r="BH62" s="397"/>
      <c r="BI62" s="397"/>
      <c r="BJ62" s="397"/>
    </row>
    <row r="63" spans="1:62" ht="80.25" customHeight="1" x14ac:dyDescent="0.25">
      <c r="A63" s="39"/>
      <c r="B63" s="272" t="s">
        <v>162</v>
      </c>
      <c r="C63" s="451" t="s">
        <v>380</v>
      </c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369"/>
      <c r="R63" s="369"/>
      <c r="S63" s="369"/>
      <c r="T63" s="370"/>
      <c r="U63" s="371">
        <f>AG63+AJ63+AM63+AP63+AS63+AV63+AY63+BB63</f>
        <v>40</v>
      </c>
      <c r="V63" s="372"/>
      <c r="W63" s="372">
        <f>AH63+AK63+AN63+AQ63+AT63+AW63+AZ63+BC63</f>
        <v>0</v>
      </c>
      <c r="X63" s="372"/>
      <c r="Y63" s="372">
        <f>W63/2</f>
        <v>0</v>
      </c>
      <c r="Z63" s="372"/>
      <c r="AA63" s="372">
        <f>W63/2</f>
        <v>0</v>
      </c>
      <c r="AB63" s="372"/>
      <c r="AC63" s="372"/>
      <c r="AD63" s="372"/>
      <c r="AE63" s="372"/>
      <c r="AF63" s="373"/>
      <c r="AG63" s="250"/>
      <c r="AH63" s="163"/>
      <c r="AI63" s="251"/>
      <c r="AJ63" s="247"/>
      <c r="AK63" s="248"/>
      <c r="AL63" s="249"/>
      <c r="AM63" s="250"/>
      <c r="AN63" s="163"/>
      <c r="AO63" s="251"/>
      <c r="AP63" s="247">
        <v>40</v>
      </c>
      <c r="AQ63" s="248"/>
      <c r="AR63" s="249">
        <v>1</v>
      </c>
      <c r="AS63" s="250"/>
      <c r="AT63" s="163"/>
      <c r="AU63" s="251"/>
      <c r="AV63" s="247"/>
      <c r="AW63" s="248"/>
      <c r="AX63" s="249"/>
      <c r="AY63" s="250"/>
      <c r="AZ63" s="163"/>
      <c r="BA63" s="164"/>
      <c r="BB63" s="162"/>
      <c r="BC63" s="163"/>
      <c r="BD63" s="165"/>
      <c r="BE63" s="374">
        <f>AI63+AL63+AO63+AR63+AU63+AX63+BD63+BA63</f>
        <v>1</v>
      </c>
      <c r="BF63" s="374"/>
      <c r="BG63" s="375"/>
      <c r="BH63" s="375"/>
      <c r="BI63" s="375"/>
      <c r="BJ63" s="375"/>
    </row>
    <row r="64" spans="1:62" ht="84.75" customHeight="1" thickBot="1" x14ac:dyDescent="0.3">
      <c r="A64" s="39"/>
      <c r="B64" s="273" t="s">
        <v>163</v>
      </c>
      <c r="C64" s="452" t="s">
        <v>381</v>
      </c>
      <c r="D64" s="452"/>
      <c r="E64" s="452"/>
      <c r="F64" s="452"/>
      <c r="G64" s="452"/>
      <c r="H64" s="452"/>
      <c r="I64" s="452"/>
      <c r="J64" s="452"/>
      <c r="K64" s="452"/>
      <c r="L64" s="452"/>
      <c r="M64" s="452"/>
      <c r="N64" s="452"/>
      <c r="O64" s="452"/>
      <c r="P64" s="452"/>
      <c r="Q64" s="453"/>
      <c r="R64" s="453"/>
      <c r="S64" s="453"/>
      <c r="T64" s="454"/>
      <c r="U64" s="455">
        <f>AG64+AJ64+AM64+AP64+AS64+AV64+AY64+BB64</f>
        <v>40</v>
      </c>
      <c r="V64" s="456"/>
      <c r="W64" s="456">
        <f>AH64+AK64+AN64+AQ64+AT64+AW64+AZ64+BC64</f>
        <v>0</v>
      </c>
      <c r="X64" s="456"/>
      <c r="Y64" s="456">
        <f>W64/2</f>
        <v>0</v>
      </c>
      <c r="Z64" s="456"/>
      <c r="AA64" s="456">
        <f>W64/2</f>
        <v>0</v>
      </c>
      <c r="AB64" s="456"/>
      <c r="AC64" s="456"/>
      <c r="AD64" s="456"/>
      <c r="AE64" s="456"/>
      <c r="AF64" s="457"/>
      <c r="AG64" s="228"/>
      <c r="AH64" s="176"/>
      <c r="AI64" s="235"/>
      <c r="AJ64" s="225"/>
      <c r="AK64" s="268"/>
      <c r="AL64" s="226"/>
      <c r="AM64" s="228"/>
      <c r="AN64" s="176"/>
      <c r="AO64" s="235"/>
      <c r="AP64" s="225"/>
      <c r="AQ64" s="268"/>
      <c r="AR64" s="226"/>
      <c r="AS64" s="228"/>
      <c r="AT64" s="176"/>
      <c r="AU64" s="235"/>
      <c r="AV64" s="225">
        <v>40</v>
      </c>
      <c r="AW64" s="268"/>
      <c r="AX64" s="226">
        <v>1</v>
      </c>
      <c r="AY64" s="228"/>
      <c r="AZ64" s="176"/>
      <c r="BA64" s="177"/>
      <c r="BB64" s="175"/>
      <c r="BC64" s="176"/>
      <c r="BD64" s="178"/>
      <c r="BE64" s="458">
        <f>AI64+AL64+AO64+AR64+AU64+AX64+BD64+BA64</f>
        <v>1</v>
      </c>
      <c r="BF64" s="458"/>
      <c r="BG64" s="459"/>
      <c r="BH64" s="459"/>
      <c r="BI64" s="459"/>
      <c r="BJ64" s="459"/>
    </row>
    <row r="65" spans="1:62" ht="139.5" customHeight="1" thickBot="1" x14ac:dyDescent="0.3">
      <c r="A65" s="94"/>
      <c r="B65" s="84" t="s">
        <v>164</v>
      </c>
      <c r="C65" s="376" t="s">
        <v>165</v>
      </c>
      <c r="D65" s="376"/>
      <c r="E65" s="376"/>
      <c r="F65" s="376"/>
      <c r="G65" s="376"/>
      <c r="H65" s="376"/>
      <c r="I65" s="376"/>
      <c r="J65" s="376"/>
      <c r="K65" s="376"/>
      <c r="L65" s="376"/>
      <c r="M65" s="376"/>
      <c r="N65" s="376"/>
      <c r="O65" s="376"/>
      <c r="P65" s="376"/>
      <c r="Q65" s="460"/>
      <c r="R65" s="460"/>
      <c r="S65" s="460"/>
      <c r="T65" s="461"/>
      <c r="U65" s="462">
        <f>SUM(U66+U73+U79+U83+U91+U99+U102+U105)</f>
        <v>3498</v>
      </c>
      <c r="V65" s="463"/>
      <c r="W65" s="462">
        <f>SUM(W66+W73+W79+W83+W91+W99+W102+W105)+W109</f>
        <v>2026</v>
      </c>
      <c r="X65" s="463"/>
      <c r="Y65" s="462">
        <f>SUM(Y66+Y73+Y79+Y83+Y91+Y99+Y102+Y105)+Y109</f>
        <v>1094</v>
      </c>
      <c r="Z65" s="463"/>
      <c r="AA65" s="462">
        <f>SUM(AA66+AA73+AA79+AA83+AA91+AA99+AA102+AA105)</f>
        <v>908</v>
      </c>
      <c r="AB65" s="463"/>
      <c r="AC65" s="462">
        <f>SUM(AC66+AC73+AC79+AC83+AC91+AC99+AC102+AC105)</f>
        <v>0</v>
      </c>
      <c r="AD65" s="463"/>
      <c r="AE65" s="462">
        <f>SUM(AE66+AE73+AE79+AE83+AE91+AE99+AE102+AE105)</f>
        <v>24</v>
      </c>
      <c r="AF65" s="463"/>
      <c r="AG65" s="179">
        <f t="shared" ref="AG65:BD65" si="14">SUM(AG66+AG73+AG79+AG83+AG91+AG99+AG102+AG105)</f>
        <v>120</v>
      </c>
      <c r="AH65" s="179">
        <f t="shared" si="14"/>
        <v>72</v>
      </c>
      <c r="AI65" s="179">
        <f t="shared" si="14"/>
        <v>3</v>
      </c>
      <c r="AJ65" s="179">
        <f t="shared" si="14"/>
        <v>330</v>
      </c>
      <c r="AK65" s="179">
        <f t="shared" si="14"/>
        <v>170</v>
      </c>
      <c r="AL65" s="179">
        <f t="shared" si="14"/>
        <v>9</v>
      </c>
      <c r="AM65" s="179">
        <f t="shared" si="14"/>
        <v>330</v>
      </c>
      <c r="AN65" s="179">
        <f t="shared" si="14"/>
        <v>180</v>
      </c>
      <c r="AO65" s="179">
        <f t="shared" si="14"/>
        <v>9</v>
      </c>
      <c r="AP65" s="179">
        <f t="shared" si="14"/>
        <v>700</v>
      </c>
      <c r="AQ65" s="179">
        <f t="shared" si="14"/>
        <v>374</v>
      </c>
      <c r="AR65" s="179">
        <f t="shared" si="14"/>
        <v>19</v>
      </c>
      <c r="AS65" s="179">
        <f t="shared" si="14"/>
        <v>834</v>
      </c>
      <c r="AT65" s="179">
        <f t="shared" si="14"/>
        <v>486</v>
      </c>
      <c r="AU65" s="179">
        <f t="shared" si="14"/>
        <v>24</v>
      </c>
      <c r="AV65" s="179">
        <f>SUM(AV66+AV73+AV79+AV83+AV91+AV99+AV102+AV105)+AV109</f>
        <v>852</v>
      </c>
      <c r="AW65" s="179">
        <f>SUM(AW66+AW73+AW79+AW83+AW91+AW99+AW102+AW105)+AW109</f>
        <v>458</v>
      </c>
      <c r="AX65" s="179">
        <f>SUM(AX66+AX73+AX79+AX83+AX91+AX99+AX102+AX105)+AX109</f>
        <v>23</v>
      </c>
      <c r="AY65" s="179">
        <f>SUM(AY66+AY73+AY79+AY83+AY91+AY99+AY102+AY105)+AY109</f>
        <v>668</v>
      </c>
      <c r="AZ65" s="179">
        <f>SUM(AZ66+AZ73+AZ79+AZ83+AZ91+AZ99+AZ102+AZ105)+AZ109</f>
        <v>286</v>
      </c>
      <c r="BA65" s="179">
        <f t="shared" si="14"/>
        <v>20</v>
      </c>
      <c r="BB65" s="179">
        <f t="shared" si="14"/>
        <v>0</v>
      </c>
      <c r="BC65" s="179">
        <f t="shared" si="14"/>
        <v>0</v>
      </c>
      <c r="BD65" s="179">
        <f t="shared" si="14"/>
        <v>0</v>
      </c>
      <c r="BE65" s="464">
        <f>SUM(AI65,AL65,AO65,AR65,AU65,AX65,BA65,BD65,)</f>
        <v>107</v>
      </c>
      <c r="BF65" s="465"/>
      <c r="BG65" s="466"/>
      <c r="BH65" s="466"/>
      <c r="BI65" s="466"/>
      <c r="BJ65" s="466"/>
    </row>
    <row r="66" spans="1:62" ht="120.75" customHeight="1" x14ac:dyDescent="0.25">
      <c r="A66" s="94"/>
      <c r="B66" s="85" t="s">
        <v>166</v>
      </c>
      <c r="C66" s="384" t="s">
        <v>167</v>
      </c>
      <c r="D66" s="384"/>
      <c r="E66" s="384"/>
      <c r="F66" s="384"/>
      <c r="G66" s="384"/>
      <c r="H66" s="384"/>
      <c r="I66" s="384"/>
      <c r="J66" s="384"/>
      <c r="K66" s="384"/>
      <c r="L66" s="384"/>
      <c r="M66" s="384"/>
      <c r="N66" s="384"/>
      <c r="O66" s="384"/>
      <c r="P66" s="384"/>
      <c r="Q66" s="385"/>
      <c r="R66" s="385"/>
      <c r="S66" s="385"/>
      <c r="T66" s="467"/>
      <c r="U66" s="468">
        <f>SUM(U68+U71)</f>
        <v>144</v>
      </c>
      <c r="V66" s="469"/>
      <c r="W66" s="469">
        <f>SUM(W68+W71)</f>
        <v>68</v>
      </c>
      <c r="X66" s="470"/>
      <c r="Y66" s="468">
        <f>SUM(Y68+Y71)</f>
        <v>44</v>
      </c>
      <c r="Z66" s="469"/>
      <c r="AA66" s="469">
        <f>SUM(AA68+AA71)</f>
        <v>0</v>
      </c>
      <c r="AB66" s="469"/>
      <c r="AC66" s="469">
        <f>SUM(AC68+AC71)</f>
        <v>0</v>
      </c>
      <c r="AD66" s="469"/>
      <c r="AE66" s="469">
        <f>SUM(AE68+AE71)</f>
        <v>24</v>
      </c>
      <c r="AF66" s="470"/>
      <c r="AG66" s="261">
        <f t="shared" ref="AG66:BD66" si="15">SUM(AG71+AG68)</f>
        <v>0</v>
      </c>
      <c r="AH66" s="256">
        <f t="shared" si="15"/>
        <v>0</v>
      </c>
      <c r="AI66" s="257">
        <f t="shared" si="15"/>
        <v>0</v>
      </c>
      <c r="AJ66" s="184">
        <f t="shared" si="15"/>
        <v>0</v>
      </c>
      <c r="AK66" s="185">
        <f t="shared" si="15"/>
        <v>0</v>
      </c>
      <c r="AL66" s="186">
        <f t="shared" si="15"/>
        <v>0</v>
      </c>
      <c r="AM66" s="261">
        <f t="shared" si="15"/>
        <v>0</v>
      </c>
      <c r="AN66" s="256">
        <f t="shared" si="15"/>
        <v>0</v>
      </c>
      <c r="AO66" s="257">
        <f t="shared" si="15"/>
        <v>0</v>
      </c>
      <c r="AP66" s="184">
        <f t="shared" si="15"/>
        <v>0</v>
      </c>
      <c r="AQ66" s="185">
        <f t="shared" si="15"/>
        <v>0</v>
      </c>
      <c r="AR66" s="186">
        <f t="shared" si="15"/>
        <v>0</v>
      </c>
      <c r="AS66" s="261">
        <f t="shared" si="15"/>
        <v>0</v>
      </c>
      <c r="AT66" s="256">
        <f t="shared" si="15"/>
        <v>0</v>
      </c>
      <c r="AU66" s="257">
        <f t="shared" si="15"/>
        <v>0</v>
      </c>
      <c r="AV66" s="261">
        <f t="shared" si="15"/>
        <v>72</v>
      </c>
      <c r="AW66" s="256">
        <f t="shared" si="15"/>
        <v>34</v>
      </c>
      <c r="AX66" s="257">
        <f t="shared" si="15"/>
        <v>2</v>
      </c>
      <c r="AY66" s="184">
        <f t="shared" si="15"/>
        <v>72</v>
      </c>
      <c r="AZ66" s="185">
        <f t="shared" si="15"/>
        <v>34</v>
      </c>
      <c r="BA66" s="186">
        <f>SUM(BA71+BA68)+BA99</f>
        <v>8</v>
      </c>
      <c r="BB66" s="184">
        <f t="shared" si="15"/>
        <v>0</v>
      </c>
      <c r="BC66" s="185">
        <f t="shared" si="15"/>
        <v>0</v>
      </c>
      <c r="BD66" s="186">
        <f t="shared" si="15"/>
        <v>0</v>
      </c>
      <c r="BE66" s="471">
        <f>SUM(AI66,AL66,AO66,AR66,AU66,AX66,BA66,BD66,)</f>
        <v>10</v>
      </c>
      <c r="BF66" s="472"/>
      <c r="BG66" s="473"/>
      <c r="BH66" s="473"/>
      <c r="BI66" s="473"/>
      <c r="BJ66" s="473"/>
    </row>
    <row r="67" spans="1:62" ht="102" customHeight="1" x14ac:dyDescent="0.25">
      <c r="A67" s="39"/>
      <c r="B67" s="124" t="s">
        <v>168</v>
      </c>
      <c r="C67" s="425" t="s">
        <v>169</v>
      </c>
      <c r="D67" s="425"/>
      <c r="E67" s="425"/>
      <c r="F67" s="425"/>
      <c r="G67" s="425"/>
      <c r="H67" s="425"/>
      <c r="I67" s="425"/>
      <c r="J67" s="425"/>
      <c r="K67" s="425"/>
      <c r="L67" s="425"/>
      <c r="M67" s="425"/>
      <c r="N67" s="425"/>
      <c r="O67" s="425"/>
      <c r="P67" s="425"/>
      <c r="Q67" s="369"/>
      <c r="R67" s="369"/>
      <c r="S67" s="369"/>
      <c r="T67" s="474"/>
      <c r="U67" s="475">
        <v>0</v>
      </c>
      <c r="V67" s="476"/>
      <c r="W67" s="476">
        <v>0</v>
      </c>
      <c r="X67" s="477"/>
      <c r="Y67" s="475"/>
      <c r="Z67" s="476"/>
      <c r="AA67" s="476"/>
      <c r="AB67" s="476"/>
      <c r="AC67" s="476"/>
      <c r="AD67" s="476"/>
      <c r="AE67" s="476"/>
      <c r="AF67" s="477"/>
      <c r="AG67" s="247"/>
      <c r="AH67" s="248"/>
      <c r="AI67" s="249"/>
      <c r="AJ67" s="162"/>
      <c r="AK67" s="163"/>
      <c r="AL67" s="164"/>
      <c r="AM67" s="247"/>
      <c r="AN67" s="248"/>
      <c r="AO67" s="249"/>
      <c r="AP67" s="162"/>
      <c r="AQ67" s="163"/>
      <c r="AR67" s="164"/>
      <c r="AS67" s="247"/>
      <c r="AT67" s="248"/>
      <c r="AU67" s="249"/>
      <c r="AV67" s="247"/>
      <c r="AW67" s="248"/>
      <c r="AX67" s="249"/>
      <c r="AY67" s="162"/>
      <c r="AZ67" s="163"/>
      <c r="BA67" s="164"/>
      <c r="BB67" s="162"/>
      <c r="BC67" s="163"/>
      <c r="BD67" s="164"/>
      <c r="BE67" s="374">
        <v>0</v>
      </c>
      <c r="BF67" s="478"/>
      <c r="BG67" s="479"/>
      <c r="BH67" s="479"/>
      <c r="BI67" s="479"/>
      <c r="BJ67" s="479"/>
    </row>
    <row r="68" spans="1:62" ht="132.75" customHeight="1" x14ac:dyDescent="0.25">
      <c r="A68" s="39"/>
      <c r="B68" s="124" t="s">
        <v>170</v>
      </c>
      <c r="C68" s="368" t="s">
        <v>171</v>
      </c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426"/>
      <c r="R68" s="426"/>
      <c r="S68" s="426">
        <v>6</v>
      </c>
      <c r="T68" s="480"/>
      <c r="U68" s="438">
        <v>72</v>
      </c>
      <c r="V68" s="436"/>
      <c r="W68" s="436">
        <v>34</v>
      </c>
      <c r="X68" s="437"/>
      <c r="Y68" s="438">
        <v>22</v>
      </c>
      <c r="Z68" s="436"/>
      <c r="AA68" s="436"/>
      <c r="AB68" s="436"/>
      <c r="AC68" s="436"/>
      <c r="AD68" s="436"/>
      <c r="AE68" s="436">
        <v>12</v>
      </c>
      <c r="AF68" s="437"/>
      <c r="AG68" s="428"/>
      <c r="AH68" s="429"/>
      <c r="AI68" s="430"/>
      <c r="AJ68" s="438"/>
      <c r="AK68" s="436"/>
      <c r="AL68" s="437"/>
      <c r="AM68" s="428"/>
      <c r="AN68" s="429"/>
      <c r="AO68" s="430"/>
      <c r="AP68" s="438"/>
      <c r="AQ68" s="436"/>
      <c r="AR68" s="437"/>
      <c r="AS68" s="428"/>
      <c r="AT68" s="429"/>
      <c r="AU68" s="430"/>
      <c r="AV68" s="428">
        <v>72</v>
      </c>
      <c r="AW68" s="429">
        <v>34</v>
      </c>
      <c r="AX68" s="430">
        <v>2</v>
      </c>
      <c r="AY68" s="438"/>
      <c r="AZ68" s="436"/>
      <c r="BA68" s="437"/>
      <c r="BB68" s="438"/>
      <c r="BC68" s="436"/>
      <c r="BD68" s="437"/>
      <c r="BE68" s="374">
        <f>SUM(AI68,AL68,AO68,AR68,AU68,AX68,BA68,BD68,)</f>
        <v>2</v>
      </c>
      <c r="BF68" s="478"/>
      <c r="BG68" s="296" t="s">
        <v>322</v>
      </c>
      <c r="BH68" s="297"/>
      <c r="BI68" s="297"/>
      <c r="BJ68" s="298"/>
    </row>
    <row r="69" spans="1:62" ht="140.25" customHeight="1" x14ac:dyDescent="0.25">
      <c r="A69" s="39"/>
      <c r="B69" s="124" t="s">
        <v>172</v>
      </c>
      <c r="C69" s="368" t="s">
        <v>173</v>
      </c>
      <c r="D69" s="368"/>
      <c r="E69" s="368"/>
      <c r="F69" s="368"/>
      <c r="G69" s="368"/>
      <c r="H69" s="368"/>
      <c r="I69" s="368"/>
      <c r="J69" s="368"/>
      <c r="K69" s="368"/>
      <c r="L69" s="368"/>
      <c r="M69" s="368"/>
      <c r="N69" s="368"/>
      <c r="O69" s="368"/>
      <c r="P69" s="368"/>
      <c r="Q69" s="445"/>
      <c r="R69" s="445"/>
      <c r="S69" s="426"/>
      <c r="T69" s="480"/>
      <c r="U69" s="438"/>
      <c r="V69" s="436"/>
      <c r="W69" s="436"/>
      <c r="X69" s="437"/>
      <c r="Y69" s="439"/>
      <c r="Z69" s="440"/>
      <c r="AA69" s="440"/>
      <c r="AB69" s="440"/>
      <c r="AC69" s="440"/>
      <c r="AD69" s="440"/>
      <c r="AE69" s="440"/>
      <c r="AF69" s="481"/>
      <c r="AG69" s="428"/>
      <c r="AH69" s="429"/>
      <c r="AI69" s="434"/>
      <c r="AJ69" s="438"/>
      <c r="AK69" s="440"/>
      <c r="AL69" s="481"/>
      <c r="AM69" s="428"/>
      <c r="AN69" s="433"/>
      <c r="AO69" s="434"/>
      <c r="AP69" s="438"/>
      <c r="AQ69" s="440"/>
      <c r="AR69" s="481"/>
      <c r="AS69" s="428"/>
      <c r="AT69" s="433"/>
      <c r="AU69" s="434"/>
      <c r="AV69" s="428"/>
      <c r="AW69" s="429"/>
      <c r="AX69" s="430"/>
      <c r="AY69" s="438"/>
      <c r="AZ69" s="436"/>
      <c r="BA69" s="437"/>
      <c r="BB69" s="439"/>
      <c r="BC69" s="440"/>
      <c r="BD69" s="481"/>
      <c r="BE69" s="374"/>
      <c r="BF69" s="478"/>
      <c r="BG69" s="299" t="s">
        <v>442</v>
      </c>
      <c r="BH69" s="300"/>
      <c r="BI69" s="300"/>
      <c r="BJ69" s="301"/>
    </row>
    <row r="70" spans="1:62" ht="90.75" customHeight="1" x14ac:dyDescent="0.25">
      <c r="A70" s="39"/>
      <c r="B70" s="124" t="s">
        <v>174</v>
      </c>
      <c r="C70" s="425" t="s">
        <v>169</v>
      </c>
      <c r="D70" s="425"/>
      <c r="E70" s="425"/>
      <c r="F70" s="425"/>
      <c r="G70" s="425"/>
      <c r="H70" s="425"/>
      <c r="I70" s="425"/>
      <c r="J70" s="425"/>
      <c r="K70" s="425"/>
      <c r="L70" s="425"/>
      <c r="M70" s="425"/>
      <c r="N70" s="425"/>
      <c r="O70" s="425"/>
      <c r="P70" s="425"/>
      <c r="Q70" s="482"/>
      <c r="R70" s="482"/>
      <c r="S70" s="482"/>
      <c r="T70" s="483"/>
      <c r="U70" s="484"/>
      <c r="V70" s="485"/>
      <c r="W70" s="486"/>
      <c r="X70" s="487"/>
      <c r="Y70" s="484"/>
      <c r="Z70" s="485"/>
      <c r="AA70" s="486"/>
      <c r="AB70" s="485"/>
      <c r="AC70" s="486"/>
      <c r="AD70" s="485"/>
      <c r="AE70" s="486"/>
      <c r="AF70" s="487"/>
      <c r="AG70" s="276"/>
      <c r="AH70" s="277"/>
      <c r="AI70" s="278"/>
      <c r="AJ70" s="180"/>
      <c r="AK70" s="181"/>
      <c r="AL70" s="182"/>
      <c r="AM70" s="276"/>
      <c r="AN70" s="277"/>
      <c r="AO70" s="278"/>
      <c r="AP70" s="180"/>
      <c r="AQ70" s="181"/>
      <c r="AR70" s="182"/>
      <c r="AS70" s="276"/>
      <c r="AT70" s="277"/>
      <c r="AU70" s="278"/>
      <c r="AV70" s="276"/>
      <c r="AW70" s="277"/>
      <c r="AX70" s="278"/>
      <c r="AY70" s="180"/>
      <c r="AZ70" s="181"/>
      <c r="BA70" s="182"/>
      <c r="BB70" s="180"/>
      <c r="BC70" s="181"/>
      <c r="BD70" s="182"/>
      <c r="BE70" s="374">
        <v>0</v>
      </c>
      <c r="BF70" s="478"/>
      <c r="BG70" s="479"/>
      <c r="BH70" s="479"/>
      <c r="BI70" s="479"/>
      <c r="BJ70" s="479"/>
    </row>
    <row r="71" spans="1:62" ht="147.75" customHeight="1" x14ac:dyDescent="0.25">
      <c r="A71" s="39"/>
      <c r="B71" s="124" t="s">
        <v>175</v>
      </c>
      <c r="C71" s="368" t="s">
        <v>176</v>
      </c>
      <c r="D71" s="368"/>
      <c r="E71" s="368"/>
      <c r="F71" s="368"/>
      <c r="G71" s="368"/>
      <c r="H71" s="368"/>
      <c r="I71" s="368"/>
      <c r="J71" s="368"/>
      <c r="K71" s="368"/>
      <c r="L71" s="368"/>
      <c r="M71" s="368"/>
      <c r="N71" s="368"/>
      <c r="O71" s="368"/>
      <c r="P71" s="368"/>
      <c r="Q71" s="426"/>
      <c r="R71" s="426"/>
      <c r="S71" s="426">
        <v>7</v>
      </c>
      <c r="T71" s="480"/>
      <c r="U71" s="438">
        <v>72</v>
      </c>
      <c r="V71" s="436"/>
      <c r="W71" s="436">
        <v>34</v>
      </c>
      <c r="X71" s="437"/>
      <c r="Y71" s="438">
        <v>22</v>
      </c>
      <c r="Z71" s="436"/>
      <c r="AA71" s="436"/>
      <c r="AB71" s="436"/>
      <c r="AC71" s="436"/>
      <c r="AD71" s="436"/>
      <c r="AE71" s="436">
        <v>12</v>
      </c>
      <c r="AF71" s="437"/>
      <c r="AG71" s="428"/>
      <c r="AH71" s="429"/>
      <c r="AI71" s="430"/>
      <c r="AJ71" s="438"/>
      <c r="AK71" s="436"/>
      <c r="AL71" s="437"/>
      <c r="AM71" s="428"/>
      <c r="AN71" s="429"/>
      <c r="AO71" s="430"/>
      <c r="AP71" s="438"/>
      <c r="AQ71" s="436"/>
      <c r="AR71" s="437"/>
      <c r="AS71" s="428"/>
      <c r="AT71" s="429"/>
      <c r="AU71" s="430"/>
      <c r="AV71" s="428"/>
      <c r="AW71" s="429"/>
      <c r="AX71" s="430"/>
      <c r="AY71" s="438">
        <v>72</v>
      </c>
      <c r="AZ71" s="436">
        <v>34</v>
      </c>
      <c r="BA71" s="437">
        <v>2</v>
      </c>
      <c r="BB71" s="438"/>
      <c r="BC71" s="436"/>
      <c r="BD71" s="437"/>
      <c r="BE71" s="374">
        <f>SUM(AI71,AL71,AO71,AR71,AU71,AX71,BA71,BD71)</f>
        <v>2</v>
      </c>
      <c r="BF71" s="478"/>
      <c r="BG71" s="296" t="s">
        <v>333</v>
      </c>
      <c r="BH71" s="297"/>
      <c r="BI71" s="297"/>
      <c r="BJ71" s="298"/>
    </row>
    <row r="72" spans="1:62" ht="92.25" customHeight="1" x14ac:dyDescent="0.25">
      <c r="A72" s="39"/>
      <c r="B72" s="124" t="s">
        <v>177</v>
      </c>
      <c r="C72" s="368" t="s">
        <v>178</v>
      </c>
      <c r="D72" s="368"/>
      <c r="E72" s="368"/>
      <c r="F72" s="368"/>
      <c r="G72" s="368"/>
      <c r="H72" s="368"/>
      <c r="I72" s="368"/>
      <c r="J72" s="368"/>
      <c r="K72" s="368"/>
      <c r="L72" s="368"/>
      <c r="M72" s="368"/>
      <c r="N72" s="368"/>
      <c r="O72" s="368"/>
      <c r="P72" s="368"/>
      <c r="Q72" s="445"/>
      <c r="R72" s="445"/>
      <c r="S72" s="426"/>
      <c r="T72" s="480"/>
      <c r="U72" s="438"/>
      <c r="V72" s="436"/>
      <c r="W72" s="436"/>
      <c r="X72" s="437"/>
      <c r="Y72" s="439"/>
      <c r="Z72" s="440"/>
      <c r="AA72" s="440"/>
      <c r="AB72" s="440"/>
      <c r="AC72" s="440"/>
      <c r="AD72" s="440"/>
      <c r="AE72" s="440"/>
      <c r="AF72" s="481"/>
      <c r="AG72" s="428"/>
      <c r="AH72" s="429"/>
      <c r="AI72" s="434"/>
      <c r="AJ72" s="438"/>
      <c r="AK72" s="440"/>
      <c r="AL72" s="481"/>
      <c r="AM72" s="428"/>
      <c r="AN72" s="433"/>
      <c r="AO72" s="434"/>
      <c r="AP72" s="438"/>
      <c r="AQ72" s="440"/>
      <c r="AR72" s="481"/>
      <c r="AS72" s="428"/>
      <c r="AT72" s="433"/>
      <c r="AU72" s="434"/>
      <c r="AV72" s="428"/>
      <c r="AW72" s="429"/>
      <c r="AX72" s="430"/>
      <c r="AY72" s="438"/>
      <c r="AZ72" s="436"/>
      <c r="BA72" s="437"/>
      <c r="BB72" s="439"/>
      <c r="BC72" s="440"/>
      <c r="BD72" s="481"/>
      <c r="BE72" s="374"/>
      <c r="BF72" s="478"/>
      <c r="BG72" s="296" t="s">
        <v>259</v>
      </c>
      <c r="BH72" s="297"/>
      <c r="BI72" s="297"/>
      <c r="BJ72" s="298"/>
    </row>
    <row r="73" spans="1:62" ht="138.75" customHeight="1" x14ac:dyDescent="0.25">
      <c r="A73" s="94"/>
      <c r="B73" s="152" t="s">
        <v>179</v>
      </c>
      <c r="C73" s="488" t="s">
        <v>180</v>
      </c>
      <c r="D73" s="488"/>
      <c r="E73" s="488"/>
      <c r="F73" s="488"/>
      <c r="G73" s="488"/>
      <c r="H73" s="488"/>
      <c r="I73" s="488"/>
      <c r="J73" s="488"/>
      <c r="K73" s="488"/>
      <c r="L73" s="488"/>
      <c r="M73" s="488"/>
      <c r="N73" s="488"/>
      <c r="O73" s="488"/>
      <c r="P73" s="488"/>
      <c r="Q73" s="402"/>
      <c r="R73" s="402"/>
      <c r="S73" s="402"/>
      <c r="T73" s="489"/>
      <c r="U73" s="490">
        <f>SUM(U74:V78)</f>
        <v>958</v>
      </c>
      <c r="V73" s="491"/>
      <c r="W73" s="491">
        <f>SUM(W74:X78)</f>
        <v>554</v>
      </c>
      <c r="X73" s="492"/>
      <c r="Y73" s="490">
        <f>SUM(Y74:Z78)</f>
        <v>278</v>
      </c>
      <c r="Z73" s="491"/>
      <c r="AA73" s="491">
        <f>SUM(AA74:AB78)</f>
        <v>276</v>
      </c>
      <c r="AB73" s="491"/>
      <c r="AC73" s="491">
        <f>SUM(AC74:AD78)</f>
        <v>0</v>
      </c>
      <c r="AD73" s="491"/>
      <c r="AE73" s="491">
        <f>SUM(AE74:AF78)</f>
        <v>0</v>
      </c>
      <c r="AF73" s="492"/>
      <c r="AG73" s="263">
        <f t="shared" ref="AG73:BE73" si="16">SUM(AG74:AG78)</f>
        <v>120</v>
      </c>
      <c r="AH73" s="252">
        <f t="shared" si="16"/>
        <v>72</v>
      </c>
      <c r="AI73" s="264">
        <f t="shared" si="16"/>
        <v>3</v>
      </c>
      <c r="AJ73" s="160">
        <f t="shared" si="16"/>
        <v>0</v>
      </c>
      <c r="AK73" s="158">
        <f t="shared" si="16"/>
        <v>0</v>
      </c>
      <c r="AL73" s="159">
        <f t="shared" si="16"/>
        <v>0</v>
      </c>
      <c r="AM73" s="263">
        <f t="shared" si="16"/>
        <v>0</v>
      </c>
      <c r="AN73" s="252">
        <f t="shared" si="16"/>
        <v>0</v>
      </c>
      <c r="AO73" s="264">
        <f t="shared" si="16"/>
        <v>0</v>
      </c>
      <c r="AP73" s="160">
        <f t="shared" si="16"/>
        <v>400</v>
      </c>
      <c r="AQ73" s="158">
        <f t="shared" si="16"/>
        <v>238</v>
      </c>
      <c r="AR73" s="159">
        <f t="shared" si="16"/>
        <v>10</v>
      </c>
      <c r="AS73" s="263">
        <f t="shared" si="16"/>
        <v>198</v>
      </c>
      <c r="AT73" s="252">
        <f t="shared" si="16"/>
        <v>108</v>
      </c>
      <c r="AU73" s="252">
        <f t="shared" si="16"/>
        <v>6</v>
      </c>
      <c r="AV73" s="252">
        <f t="shared" si="16"/>
        <v>240</v>
      </c>
      <c r="AW73" s="252">
        <f t="shared" si="16"/>
        <v>136</v>
      </c>
      <c r="AX73" s="264">
        <f t="shared" si="16"/>
        <v>6</v>
      </c>
      <c r="AY73" s="160">
        <f t="shared" si="16"/>
        <v>0</v>
      </c>
      <c r="AZ73" s="158">
        <f t="shared" si="16"/>
        <v>0</v>
      </c>
      <c r="BA73" s="159">
        <f t="shared" si="16"/>
        <v>0</v>
      </c>
      <c r="BB73" s="160">
        <f t="shared" si="16"/>
        <v>0</v>
      </c>
      <c r="BC73" s="158">
        <f t="shared" si="16"/>
        <v>0</v>
      </c>
      <c r="BD73" s="159">
        <f t="shared" si="16"/>
        <v>0</v>
      </c>
      <c r="BE73" s="490">
        <f t="shared" si="16"/>
        <v>25</v>
      </c>
      <c r="BF73" s="493"/>
      <c r="BG73" s="494" t="s">
        <v>336</v>
      </c>
      <c r="BH73" s="495"/>
      <c r="BI73" s="495"/>
      <c r="BJ73" s="496"/>
    </row>
    <row r="74" spans="1:62" ht="95.25" customHeight="1" x14ac:dyDescent="0.25">
      <c r="A74" s="39"/>
      <c r="B74" s="124" t="s">
        <v>181</v>
      </c>
      <c r="C74" s="368" t="s">
        <v>182</v>
      </c>
      <c r="D74" s="368"/>
      <c r="E74" s="368"/>
      <c r="F74" s="368"/>
      <c r="G74" s="368"/>
      <c r="H74" s="368"/>
      <c r="I74" s="368"/>
      <c r="J74" s="368"/>
      <c r="K74" s="368"/>
      <c r="L74" s="368"/>
      <c r="M74" s="368"/>
      <c r="N74" s="368"/>
      <c r="O74" s="368"/>
      <c r="P74" s="368"/>
      <c r="Q74" s="369"/>
      <c r="R74" s="369"/>
      <c r="S74" s="369">
        <v>1</v>
      </c>
      <c r="T74" s="474"/>
      <c r="U74" s="475">
        <f>SUM(AG74+AJ74+AM74+AP74+AS74+AV74+AY74+BB74)</f>
        <v>120</v>
      </c>
      <c r="V74" s="476"/>
      <c r="W74" s="476">
        <v>72</v>
      </c>
      <c r="X74" s="477"/>
      <c r="Y74" s="475">
        <v>36</v>
      </c>
      <c r="Z74" s="476"/>
      <c r="AA74" s="476">
        <v>36</v>
      </c>
      <c r="AB74" s="476"/>
      <c r="AC74" s="476"/>
      <c r="AD74" s="476"/>
      <c r="AE74" s="476"/>
      <c r="AF74" s="477"/>
      <c r="AG74" s="247">
        <v>120</v>
      </c>
      <c r="AH74" s="248">
        <v>72</v>
      </c>
      <c r="AI74" s="249">
        <v>3</v>
      </c>
      <c r="AJ74" s="162"/>
      <c r="AK74" s="163"/>
      <c r="AL74" s="164"/>
      <c r="AM74" s="247"/>
      <c r="AN74" s="248"/>
      <c r="AO74" s="249"/>
      <c r="AP74" s="162"/>
      <c r="AQ74" s="163"/>
      <c r="AR74" s="164"/>
      <c r="AS74" s="247"/>
      <c r="AT74" s="248"/>
      <c r="AU74" s="249"/>
      <c r="AV74" s="247"/>
      <c r="AW74" s="248"/>
      <c r="AX74" s="249"/>
      <c r="AY74" s="162"/>
      <c r="AZ74" s="163"/>
      <c r="BA74" s="164"/>
      <c r="BB74" s="162"/>
      <c r="BC74" s="163"/>
      <c r="BD74" s="164"/>
      <c r="BE74" s="374">
        <f>SUM(AI74,AL74,AO74,AR74,AU74,AX74,BA74,BD74)</f>
        <v>3</v>
      </c>
      <c r="BF74" s="478"/>
      <c r="BG74" s="479"/>
      <c r="BH74" s="479"/>
      <c r="BI74" s="479"/>
      <c r="BJ74" s="479"/>
    </row>
    <row r="75" spans="1:62" ht="125.25" customHeight="1" x14ac:dyDescent="0.25">
      <c r="A75" s="39"/>
      <c r="B75" s="124" t="s">
        <v>183</v>
      </c>
      <c r="C75" s="368" t="s">
        <v>184</v>
      </c>
      <c r="D75" s="368"/>
      <c r="E75" s="368"/>
      <c r="F75" s="368"/>
      <c r="G75" s="368"/>
      <c r="H75" s="368"/>
      <c r="I75" s="368"/>
      <c r="J75" s="368"/>
      <c r="K75" s="368"/>
      <c r="L75" s="368"/>
      <c r="M75" s="368"/>
      <c r="N75" s="368"/>
      <c r="O75" s="368"/>
      <c r="P75" s="368"/>
      <c r="Q75" s="369">
        <v>4</v>
      </c>
      <c r="R75" s="369"/>
      <c r="S75" s="369"/>
      <c r="T75" s="474"/>
      <c r="U75" s="475">
        <f>SUM(AG75+AJ75+AM75+AP75+AS75+AV75+AY75+BB75)</f>
        <v>160</v>
      </c>
      <c r="V75" s="476"/>
      <c r="W75" s="476">
        <v>102</v>
      </c>
      <c r="X75" s="477"/>
      <c r="Y75" s="475">
        <v>52</v>
      </c>
      <c r="Z75" s="476"/>
      <c r="AA75" s="476">
        <v>50</v>
      </c>
      <c r="AB75" s="476"/>
      <c r="AC75" s="476"/>
      <c r="AD75" s="476"/>
      <c r="AE75" s="476"/>
      <c r="AF75" s="477"/>
      <c r="AG75" s="247"/>
      <c r="AH75" s="248"/>
      <c r="AI75" s="249"/>
      <c r="AJ75" s="162"/>
      <c r="AK75" s="163"/>
      <c r="AL75" s="164"/>
      <c r="AM75" s="247"/>
      <c r="AN75" s="248"/>
      <c r="AO75" s="249"/>
      <c r="AP75" s="162">
        <v>160</v>
      </c>
      <c r="AQ75" s="163">
        <v>102</v>
      </c>
      <c r="AR75" s="164">
        <v>4</v>
      </c>
      <c r="AS75" s="247"/>
      <c r="AT75" s="248"/>
      <c r="AU75" s="249"/>
      <c r="AV75" s="247"/>
      <c r="AW75" s="248"/>
      <c r="AX75" s="249"/>
      <c r="AY75" s="162"/>
      <c r="AZ75" s="163"/>
      <c r="BA75" s="164"/>
      <c r="BB75" s="162"/>
      <c r="BC75" s="163"/>
      <c r="BD75" s="164"/>
      <c r="BE75" s="374">
        <f>SUM(AI75,AL75,AO75,AR75,AU75,AX75,BA75,BD75)</f>
        <v>4</v>
      </c>
      <c r="BF75" s="478"/>
      <c r="BG75" s="479"/>
      <c r="BH75" s="479"/>
      <c r="BI75" s="479"/>
      <c r="BJ75" s="479"/>
    </row>
    <row r="76" spans="1:62" ht="140.25" customHeight="1" x14ac:dyDescent="0.25">
      <c r="A76" s="39"/>
      <c r="B76" s="124" t="s">
        <v>185</v>
      </c>
      <c r="C76" s="368" t="s">
        <v>186</v>
      </c>
      <c r="D76" s="368"/>
      <c r="E76" s="368"/>
      <c r="F76" s="368"/>
      <c r="G76" s="368"/>
      <c r="H76" s="368"/>
      <c r="I76" s="368"/>
      <c r="J76" s="368"/>
      <c r="K76" s="368"/>
      <c r="L76" s="368"/>
      <c r="M76" s="368"/>
      <c r="N76" s="368"/>
      <c r="O76" s="368"/>
      <c r="P76" s="368"/>
      <c r="Q76" s="415">
        <v>5.6</v>
      </c>
      <c r="R76" s="415"/>
      <c r="S76" s="369">
        <v>4</v>
      </c>
      <c r="T76" s="474"/>
      <c r="U76" s="475">
        <f>SUM(AG76+AJ76+AM76+AP76+AS76+AV76+AY76+BB76)</f>
        <v>330</v>
      </c>
      <c r="V76" s="476"/>
      <c r="W76" s="476">
        <f>SUM(AH76+AK76+AN76+AQ76+AT76+AW76+AZ76+BC76)</f>
        <v>172</v>
      </c>
      <c r="X76" s="477"/>
      <c r="Y76" s="475">
        <v>86</v>
      </c>
      <c r="Z76" s="476"/>
      <c r="AA76" s="476">
        <v>86</v>
      </c>
      <c r="AB76" s="476"/>
      <c r="AC76" s="476"/>
      <c r="AD76" s="476"/>
      <c r="AE76" s="476"/>
      <c r="AF76" s="477"/>
      <c r="AG76" s="247"/>
      <c r="AH76" s="248"/>
      <c r="AI76" s="249"/>
      <c r="AJ76" s="162"/>
      <c r="AK76" s="163"/>
      <c r="AL76" s="164"/>
      <c r="AM76" s="247"/>
      <c r="AN76" s="248"/>
      <c r="AO76" s="249"/>
      <c r="AP76" s="162">
        <v>120</v>
      </c>
      <c r="AQ76" s="163">
        <v>68</v>
      </c>
      <c r="AR76" s="164">
        <v>3</v>
      </c>
      <c r="AS76" s="247">
        <v>90</v>
      </c>
      <c r="AT76" s="248">
        <v>36</v>
      </c>
      <c r="AU76" s="249">
        <v>3</v>
      </c>
      <c r="AV76" s="265">
        <v>120</v>
      </c>
      <c r="AW76" s="248">
        <v>68</v>
      </c>
      <c r="AX76" s="249">
        <v>3</v>
      </c>
      <c r="AY76" s="162"/>
      <c r="AZ76" s="163"/>
      <c r="BA76" s="164"/>
      <c r="BB76" s="162"/>
      <c r="BC76" s="163"/>
      <c r="BD76" s="164"/>
      <c r="BE76" s="374">
        <f>SUM(AI76,AL76,AO76,AR76,AU76,AX76,BA76,BD76)</f>
        <v>9</v>
      </c>
      <c r="BF76" s="478"/>
      <c r="BG76" s="479"/>
      <c r="BH76" s="479"/>
      <c r="BI76" s="479"/>
      <c r="BJ76" s="479"/>
    </row>
    <row r="77" spans="1:62" ht="142.5" customHeight="1" x14ac:dyDescent="0.25">
      <c r="A77" s="39"/>
      <c r="B77" s="124" t="s">
        <v>187</v>
      </c>
      <c r="C77" s="368" t="s">
        <v>188</v>
      </c>
      <c r="D77" s="368"/>
      <c r="E77" s="368"/>
      <c r="F77" s="368"/>
      <c r="G77" s="368"/>
      <c r="H77" s="368"/>
      <c r="I77" s="368"/>
      <c r="J77" s="368"/>
      <c r="K77" s="368"/>
      <c r="L77" s="368"/>
      <c r="M77" s="368"/>
      <c r="N77" s="368"/>
      <c r="O77" s="368"/>
      <c r="P77" s="368"/>
      <c r="Q77" s="497">
        <v>4</v>
      </c>
      <c r="R77" s="497"/>
      <c r="S77" s="369"/>
      <c r="T77" s="474"/>
      <c r="U77" s="475">
        <f>SUM(AG77+AJ77+AM77+AP77+AS77+AV77+AY77+BB77)</f>
        <v>120</v>
      </c>
      <c r="V77" s="476"/>
      <c r="W77" s="476">
        <v>68</v>
      </c>
      <c r="X77" s="477"/>
      <c r="Y77" s="475">
        <v>34</v>
      </c>
      <c r="Z77" s="476"/>
      <c r="AA77" s="476">
        <v>34</v>
      </c>
      <c r="AB77" s="476"/>
      <c r="AC77" s="476"/>
      <c r="AD77" s="476"/>
      <c r="AE77" s="476"/>
      <c r="AF77" s="477"/>
      <c r="AG77" s="247"/>
      <c r="AH77" s="248"/>
      <c r="AI77" s="249"/>
      <c r="AJ77" s="162"/>
      <c r="AK77" s="163"/>
      <c r="AL77" s="164"/>
      <c r="AM77" s="247"/>
      <c r="AN77" s="248"/>
      <c r="AO77" s="249"/>
      <c r="AP77" s="162">
        <v>120</v>
      </c>
      <c r="AQ77" s="163">
        <v>68</v>
      </c>
      <c r="AR77" s="164">
        <v>3</v>
      </c>
      <c r="AS77" s="247"/>
      <c r="AT77" s="248"/>
      <c r="AU77" s="249"/>
      <c r="AV77" s="247"/>
      <c r="AW77" s="248"/>
      <c r="AX77" s="249"/>
      <c r="AY77" s="162"/>
      <c r="AZ77" s="163"/>
      <c r="BA77" s="164"/>
      <c r="BB77" s="162"/>
      <c r="BC77" s="163"/>
      <c r="BD77" s="164"/>
      <c r="BE77" s="374">
        <f>SUM(AI77,AL77,AO77,AR77,AU77,AX77,BA77,BD77)</f>
        <v>3</v>
      </c>
      <c r="BF77" s="478"/>
      <c r="BG77" s="479"/>
      <c r="BH77" s="479"/>
      <c r="BI77" s="479"/>
      <c r="BJ77" s="479"/>
    </row>
    <row r="78" spans="1:62" ht="87.75" customHeight="1" x14ac:dyDescent="0.25">
      <c r="A78" s="39"/>
      <c r="B78" s="124" t="s">
        <v>189</v>
      </c>
      <c r="C78" s="368" t="s">
        <v>190</v>
      </c>
      <c r="D78" s="368"/>
      <c r="E78" s="368"/>
      <c r="F78" s="368"/>
      <c r="G78" s="368"/>
      <c r="H78" s="368"/>
      <c r="I78" s="368"/>
      <c r="J78" s="368"/>
      <c r="K78" s="368"/>
      <c r="L78" s="368"/>
      <c r="M78" s="368"/>
      <c r="N78" s="368"/>
      <c r="O78" s="368"/>
      <c r="P78" s="368"/>
      <c r="Q78" s="415">
        <v>5.6</v>
      </c>
      <c r="R78" s="415"/>
      <c r="S78" s="369">
        <v>5</v>
      </c>
      <c r="T78" s="474"/>
      <c r="U78" s="475">
        <f>SUM(AG78+AJ78+AM78+AP78+AS78+AV78+AY78+BB78)</f>
        <v>228</v>
      </c>
      <c r="V78" s="476"/>
      <c r="W78" s="476">
        <v>140</v>
      </c>
      <c r="X78" s="477"/>
      <c r="Y78" s="475">
        <v>70</v>
      </c>
      <c r="Z78" s="476"/>
      <c r="AA78" s="476">
        <v>70</v>
      </c>
      <c r="AB78" s="476"/>
      <c r="AC78" s="476"/>
      <c r="AD78" s="476"/>
      <c r="AE78" s="476"/>
      <c r="AF78" s="477"/>
      <c r="AG78" s="247"/>
      <c r="AH78" s="248"/>
      <c r="AI78" s="249"/>
      <c r="AJ78" s="162"/>
      <c r="AK78" s="163"/>
      <c r="AL78" s="164"/>
      <c r="AM78" s="247"/>
      <c r="AN78" s="248"/>
      <c r="AO78" s="249"/>
      <c r="AP78" s="162"/>
      <c r="AQ78" s="163"/>
      <c r="AR78" s="164"/>
      <c r="AS78" s="247">
        <v>108</v>
      </c>
      <c r="AT78" s="248">
        <v>72</v>
      </c>
      <c r="AU78" s="249">
        <v>3</v>
      </c>
      <c r="AV78" s="247">
        <v>120</v>
      </c>
      <c r="AW78" s="248">
        <v>68</v>
      </c>
      <c r="AX78" s="249">
        <v>3</v>
      </c>
      <c r="AY78" s="162"/>
      <c r="AZ78" s="163"/>
      <c r="BA78" s="164"/>
      <c r="BB78" s="162"/>
      <c r="BC78" s="163"/>
      <c r="BD78" s="164"/>
      <c r="BE78" s="374">
        <f>SUM(AI78,AL78,AO78,AR78,AU78,AX78,BA78,BD78)</f>
        <v>6</v>
      </c>
      <c r="BF78" s="478"/>
      <c r="BG78" s="479"/>
      <c r="BH78" s="479"/>
      <c r="BI78" s="479"/>
      <c r="BJ78" s="479"/>
    </row>
    <row r="79" spans="1:62" s="1" customFormat="1" ht="129.75" customHeight="1" x14ac:dyDescent="0.25">
      <c r="A79" s="39"/>
      <c r="B79" s="123" t="s">
        <v>191</v>
      </c>
      <c r="C79" s="407" t="s">
        <v>192</v>
      </c>
      <c r="D79" s="408"/>
      <c r="E79" s="408"/>
      <c r="F79" s="408"/>
      <c r="G79" s="408"/>
      <c r="H79" s="408"/>
      <c r="I79" s="408"/>
      <c r="J79" s="408"/>
      <c r="K79" s="408"/>
      <c r="L79" s="408"/>
      <c r="M79" s="408"/>
      <c r="N79" s="408"/>
      <c r="O79" s="408"/>
      <c r="P79" s="409"/>
      <c r="Q79" s="498"/>
      <c r="R79" s="499"/>
      <c r="S79" s="398"/>
      <c r="T79" s="500"/>
      <c r="U79" s="404">
        <f>SUM(U80:V82)</f>
        <v>468</v>
      </c>
      <c r="V79" s="501"/>
      <c r="W79" s="404">
        <f>SUM(W80:X82)</f>
        <v>248</v>
      </c>
      <c r="X79" s="405"/>
      <c r="Y79" s="404">
        <f>SUM(Y80:Z82)</f>
        <v>106</v>
      </c>
      <c r="Z79" s="502"/>
      <c r="AA79" s="491">
        <f>SUM(AA80:AB82)</f>
        <v>142</v>
      </c>
      <c r="AB79" s="491"/>
      <c r="AC79" s="491">
        <f>SUM(AC80:AD82)</f>
        <v>0</v>
      </c>
      <c r="AD79" s="491"/>
      <c r="AE79" s="502">
        <f>SUM(AE80:AF82)</f>
        <v>0</v>
      </c>
      <c r="AF79" s="405"/>
      <c r="AG79" s="242">
        <f t="shared" ref="AG79:BE79" si="17">SUM(AG80:AG82)</f>
        <v>0</v>
      </c>
      <c r="AH79" s="252">
        <f t="shared" si="17"/>
        <v>0</v>
      </c>
      <c r="AI79" s="245">
        <f t="shared" si="17"/>
        <v>0</v>
      </c>
      <c r="AJ79" s="219">
        <f t="shared" si="17"/>
        <v>0</v>
      </c>
      <c r="AK79" s="158">
        <f t="shared" si="17"/>
        <v>0</v>
      </c>
      <c r="AL79" s="220">
        <f t="shared" si="17"/>
        <v>0</v>
      </c>
      <c r="AM79" s="242">
        <f t="shared" si="17"/>
        <v>0</v>
      </c>
      <c r="AN79" s="252">
        <f t="shared" si="17"/>
        <v>0</v>
      </c>
      <c r="AO79" s="245">
        <f t="shared" si="17"/>
        <v>0</v>
      </c>
      <c r="AP79" s="219">
        <f t="shared" si="17"/>
        <v>0</v>
      </c>
      <c r="AQ79" s="158">
        <f t="shared" si="17"/>
        <v>0</v>
      </c>
      <c r="AR79" s="220">
        <f t="shared" si="17"/>
        <v>0</v>
      </c>
      <c r="AS79" s="242">
        <f t="shared" si="17"/>
        <v>198</v>
      </c>
      <c r="AT79" s="252">
        <f t="shared" si="17"/>
        <v>126</v>
      </c>
      <c r="AU79" s="243">
        <f t="shared" si="17"/>
        <v>6</v>
      </c>
      <c r="AV79" s="242">
        <f t="shared" si="17"/>
        <v>90</v>
      </c>
      <c r="AW79" s="252">
        <f t="shared" si="17"/>
        <v>50</v>
      </c>
      <c r="AX79" s="245">
        <f t="shared" si="17"/>
        <v>3</v>
      </c>
      <c r="AY79" s="219">
        <f>SUM(AY80:AY82)</f>
        <v>180</v>
      </c>
      <c r="AZ79" s="158">
        <f t="shared" si="17"/>
        <v>72</v>
      </c>
      <c r="BA79" s="220">
        <f t="shared" si="17"/>
        <v>6</v>
      </c>
      <c r="BB79" s="219">
        <f t="shared" si="17"/>
        <v>0</v>
      </c>
      <c r="BC79" s="158">
        <f t="shared" si="17"/>
        <v>0</v>
      </c>
      <c r="BD79" s="220">
        <f t="shared" si="17"/>
        <v>0</v>
      </c>
      <c r="BE79" s="404">
        <f t="shared" si="17"/>
        <v>15</v>
      </c>
      <c r="BF79" s="503"/>
      <c r="BG79" s="412" t="s">
        <v>336</v>
      </c>
      <c r="BH79" s="413"/>
      <c r="BI79" s="413"/>
      <c r="BJ79" s="414"/>
    </row>
    <row r="80" spans="1:62" ht="91.5" customHeight="1" x14ac:dyDescent="0.25">
      <c r="A80" s="39"/>
      <c r="B80" s="124" t="s">
        <v>430</v>
      </c>
      <c r="C80" s="368" t="s">
        <v>400</v>
      </c>
      <c r="D80" s="368"/>
      <c r="E80" s="368"/>
      <c r="F80" s="368"/>
      <c r="G80" s="368"/>
      <c r="H80" s="368"/>
      <c r="I80" s="368"/>
      <c r="J80" s="368"/>
      <c r="K80" s="368"/>
      <c r="L80" s="368"/>
      <c r="M80" s="368"/>
      <c r="N80" s="368"/>
      <c r="O80" s="368"/>
      <c r="P80" s="368"/>
      <c r="Q80" s="415">
        <v>5</v>
      </c>
      <c r="R80" s="415"/>
      <c r="S80" s="369"/>
      <c r="T80" s="474"/>
      <c r="U80" s="475">
        <f>SUM(AG80+AJ80+AM80+AP80+AS80+AV80+AY80+BB80)</f>
        <v>108</v>
      </c>
      <c r="V80" s="476"/>
      <c r="W80" s="476">
        <v>72</v>
      </c>
      <c r="X80" s="477"/>
      <c r="Y80" s="475">
        <v>36</v>
      </c>
      <c r="Z80" s="476"/>
      <c r="AA80" s="476">
        <v>36</v>
      </c>
      <c r="AB80" s="476"/>
      <c r="AC80" s="476"/>
      <c r="AD80" s="476"/>
      <c r="AE80" s="476"/>
      <c r="AF80" s="477"/>
      <c r="AG80" s="247"/>
      <c r="AH80" s="248"/>
      <c r="AI80" s="249"/>
      <c r="AJ80" s="162"/>
      <c r="AK80" s="163"/>
      <c r="AL80" s="164"/>
      <c r="AM80" s="247"/>
      <c r="AN80" s="248"/>
      <c r="AO80" s="249"/>
      <c r="AP80" s="162"/>
      <c r="AQ80" s="163"/>
      <c r="AR80" s="164"/>
      <c r="AS80" s="247">
        <v>108</v>
      </c>
      <c r="AT80" s="248">
        <v>72</v>
      </c>
      <c r="AU80" s="249">
        <v>3</v>
      </c>
      <c r="AV80" s="247"/>
      <c r="AW80" s="248"/>
      <c r="AX80" s="249"/>
      <c r="AY80" s="162"/>
      <c r="AZ80" s="163"/>
      <c r="BA80" s="164"/>
      <c r="BB80" s="162"/>
      <c r="BC80" s="163"/>
      <c r="BD80" s="164"/>
      <c r="BE80" s="374">
        <f>SUM(AI80,AL80,AO80,AR80,AU80,AX80,BA80,BD80)</f>
        <v>3</v>
      </c>
      <c r="BF80" s="478"/>
      <c r="BG80" s="504"/>
      <c r="BH80" s="504"/>
      <c r="BI80" s="504"/>
      <c r="BJ80" s="504"/>
    </row>
    <row r="81" spans="1:62" s="240" customFormat="1" ht="76.5" customHeight="1" x14ac:dyDescent="0.25">
      <c r="A81" s="274"/>
      <c r="B81" s="275" t="s">
        <v>351</v>
      </c>
      <c r="C81" s="795" t="s">
        <v>390</v>
      </c>
      <c r="D81" s="796"/>
      <c r="E81" s="796"/>
      <c r="F81" s="796"/>
      <c r="G81" s="796"/>
      <c r="H81" s="796"/>
      <c r="I81" s="796"/>
      <c r="J81" s="796"/>
      <c r="K81" s="796"/>
      <c r="L81" s="796"/>
      <c r="M81" s="796"/>
      <c r="N81" s="796"/>
      <c r="O81" s="796"/>
      <c r="P81" s="797"/>
      <c r="Q81" s="416">
        <v>7</v>
      </c>
      <c r="R81" s="803"/>
      <c r="S81" s="370"/>
      <c r="T81" s="804"/>
      <c r="U81" s="478">
        <v>90</v>
      </c>
      <c r="V81" s="805"/>
      <c r="W81" s="806">
        <v>36</v>
      </c>
      <c r="X81" s="807"/>
      <c r="Y81" s="478">
        <v>18</v>
      </c>
      <c r="Z81" s="805"/>
      <c r="AA81" s="806">
        <v>18</v>
      </c>
      <c r="AB81" s="805"/>
      <c r="AC81" s="806"/>
      <c r="AD81" s="805"/>
      <c r="AE81" s="806"/>
      <c r="AF81" s="807"/>
      <c r="AG81" s="247"/>
      <c r="AH81" s="248"/>
      <c r="AI81" s="249"/>
      <c r="AJ81" s="247"/>
      <c r="AK81" s="248"/>
      <c r="AL81" s="249"/>
      <c r="AM81" s="247"/>
      <c r="AN81" s="248"/>
      <c r="AO81" s="249"/>
      <c r="AP81" s="247"/>
      <c r="AQ81" s="248"/>
      <c r="AR81" s="249"/>
      <c r="AS81" s="247"/>
      <c r="AT81" s="248"/>
      <c r="AU81" s="249"/>
      <c r="AV81" s="247"/>
      <c r="AW81" s="248"/>
      <c r="AX81" s="249"/>
      <c r="AY81" s="229">
        <v>90</v>
      </c>
      <c r="AZ81" s="230">
        <v>36</v>
      </c>
      <c r="BA81" s="231">
        <v>3</v>
      </c>
      <c r="BB81" s="247"/>
      <c r="BC81" s="248"/>
      <c r="BD81" s="249"/>
      <c r="BE81" s="374">
        <f>SUM(AI81,AL81,AO81,AR81,AU81,AX81,BA81,BD81)</f>
        <v>3</v>
      </c>
      <c r="BF81" s="478"/>
      <c r="BG81" s="412"/>
      <c r="BH81" s="422"/>
      <c r="BI81" s="422"/>
      <c r="BJ81" s="423"/>
    </row>
    <row r="82" spans="1:62" ht="87.75" customHeight="1" x14ac:dyDescent="0.25">
      <c r="A82" s="39"/>
      <c r="B82" s="124" t="s">
        <v>431</v>
      </c>
      <c r="C82" s="368" t="s">
        <v>193</v>
      </c>
      <c r="D82" s="368"/>
      <c r="E82" s="368"/>
      <c r="F82" s="368"/>
      <c r="G82" s="368"/>
      <c r="H82" s="368"/>
      <c r="I82" s="368"/>
      <c r="J82" s="368"/>
      <c r="K82" s="368"/>
      <c r="L82" s="368"/>
      <c r="M82" s="368"/>
      <c r="N82" s="368"/>
      <c r="O82" s="368"/>
      <c r="P82" s="368"/>
      <c r="Q82" s="369">
        <v>7</v>
      </c>
      <c r="R82" s="369"/>
      <c r="S82" s="415">
        <v>5.6</v>
      </c>
      <c r="T82" s="416"/>
      <c r="U82" s="505">
        <f>SUM(AG82+AJ82+AM82+AP82+AS82+AV82+AY82+BB82)</f>
        <v>270</v>
      </c>
      <c r="V82" s="506"/>
      <c r="W82" s="506">
        <v>140</v>
      </c>
      <c r="X82" s="507"/>
      <c r="Y82" s="508">
        <v>52</v>
      </c>
      <c r="Z82" s="509"/>
      <c r="AA82" s="509">
        <v>88</v>
      </c>
      <c r="AB82" s="509"/>
      <c r="AC82" s="476"/>
      <c r="AD82" s="476"/>
      <c r="AE82" s="476"/>
      <c r="AF82" s="477"/>
      <c r="AG82" s="247"/>
      <c r="AH82" s="248"/>
      <c r="AI82" s="249"/>
      <c r="AJ82" s="162"/>
      <c r="AK82" s="163"/>
      <c r="AL82" s="164"/>
      <c r="AM82" s="247"/>
      <c r="AN82" s="248"/>
      <c r="AO82" s="249"/>
      <c r="AP82" s="162"/>
      <c r="AQ82" s="163"/>
      <c r="AR82" s="164"/>
      <c r="AS82" s="247">
        <v>90</v>
      </c>
      <c r="AT82" s="248">
        <v>54</v>
      </c>
      <c r="AU82" s="249">
        <v>3</v>
      </c>
      <c r="AV82" s="247">
        <v>90</v>
      </c>
      <c r="AW82" s="248">
        <v>50</v>
      </c>
      <c r="AX82" s="249">
        <v>3</v>
      </c>
      <c r="AY82" s="162">
        <v>90</v>
      </c>
      <c r="AZ82" s="163">
        <v>36</v>
      </c>
      <c r="BA82" s="164">
        <v>3</v>
      </c>
      <c r="BB82" s="162"/>
      <c r="BC82" s="163"/>
      <c r="BD82" s="164"/>
      <c r="BE82" s="374">
        <f>SUM(AI82,AL82,AO82,AR82,AU82,AX82,BA82,BD82)</f>
        <v>9</v>
      </c>
      <c r="BF82" s="478"/>
      <c r="BG82" s="504" t="s">
        <v>226</v>
      </c>
      <c r="BH82" s="504"/>
      <c r="BI82" s="504"/>
      <c r="BJ82" s="504"/>
    </row>
    <row r="83" spans="1:62" ht="98.25" customHeight="1" x14ac:dyDescent="0.25">
      <c r="A83" s="94"/>
      <c r="B83" s="123" t="s">
        <v>195</v>
      </c>
      <c r="C83" s="392" t="s">
        <v>196</v>
      </c>
      <c r="D83" s="392"/>
      <c r="E83" s="392"/>
      <c r="F83" s="392"/>
      <c r="G83" s="392"/>
      <c r="H83" s="392"/>
      <c r="I83" s="392"/>
      <c r="J83" s="392"/>
      <c r="K83" s="392"/>
      <c r="L83" s="392"/>
      <c r="M83" s="392"/>
      <c r="N83" s="392"/>
      <c r="O83" s="392"/>
      <c r="P83" s="392"/>
      <c r="Q83" s="474"/>
      <c r="R83" s="510"/>
      <c r="S83" s="369"/>
      <c r="T83" s="474"/>
      <c r="U83" s="490">
        <f>SUM(U84:V85)</f>
        <v>450</v>
      </c>
      <c r="V83" s="491"/>
      <c r="W83" s="491">
        <f>SUM(W84:W85)</f>
        <v>246</v>
      </c>
      <c r="X83" s="492"/>
      <c r="Y83" s="490">
        <f>SUM(Y84:Y85)</f>
        <v>124</v>
      </c>
      <c r="Z83" s="491"/>
      <c r="AA83" s="491">
        <f>SUM(AA84:AA85)</f>
        <v>122</v>
      </c>
      <c r="AB83" s="491"/>
      <c r="AC83" s="491">
        <f>SUM(AC84:AC85)</f>
        <v>0</v>
      </c>
      <c r="AD83" s="491"/>
      <c r="AE83" s="491">
        <f>SUM(AE84:AE85)</f>
        <v>0</v>
      </c>
      <c r="AF83" s="492"/>
      <c r="AG83" s="263">
        <f t="shared" ref="AG83:BE83" si="18">SUM(AG84:AG85)</f>
        <v>0</v>
      </c>
      <c r="AH83" s="252">
        <f t="shared" si="18"/>
        <v>0</v>
      </c>
      <c r="AI83" s="264">
        <f t="shared" si="18"/>
        <v>0</v>
      </c>
      <c r="AJ83" s="160">
        <f t="shared" si="18"/>
        <v>0</v>
      </c>
      <c r="AK83" s="158">
        <f t="shared" si="18"/>
        <v>0</v>
      </c>
      <c r="AL83" s="159">
        <f t="shared" si="18"/>
        <v>0</v>
      </c>
      <c r="AM83" s="263">
        <f t="shared" si="18"/>
        <v>120</v>
      </c>
      <c r="AN83" s="252">
        <f t="shared" si="18"/>
        <v>72</v>
      </c>
      <c r="AO83" s="264">
        <f t="shared" si="18"/>
        <v>3</v>
      </c>
      <c r="AP83" s="160">
        <f t="shared" si="18"/>
        <v>210</v>
      </c>
      <c r="AQ83" s="158">
        <f t="shared" si="18"/>
        <v>102</v>
      </c>
      <c r="AR83" s="159">
        <f t="shared" si="18"/>
        <v>6</v>
      </c>
      <c r="AS83" s="263">
        <f t="shared" si="18"/>
        <v>120</v>
      </c>
      <c r="AT83" s="252">
        <f t="shared" si="18"/>
        <v>72</v>
      </c>
      <c r="AU83" s="264">
        <f t="shared" si="18"/>
        <v>3</v>
      </c>
      <c r="AV83" s="263">
        <f t="shared" si="18"/>
        <v>0</v>
      </c>
      <c r="AW83" s="252">
        <f t="shared" si="18"/>
        <v>0</v>
      </c>
      <c r="AX83" s="264">
        <f t="shared" si="18"/>
        <v>0</v>
      </c>
      <c r="AY83" s="160">
        <f t="shared" si="18"/>
        <v>0</v>
      </c>
      <c r="AZ83" s="158">
        <f t="shared" si="18"/>
        <v>0</v>
      </c>
      <c r="BA83" s="159">
        <f t="shared" si="18"/>
        <v>0</v>
      </c>
      <c r="BB83" s="160">
        <f t="shared" si="18"/>
        <v>0</v>
      </c>
      <c r="BC83" s="158">
        <f t="shared" si="18"/>
        <v>0</v>
      </c>
      <c r="BD83" s="159">
        <f t="shared" si="18"/>
        <v>0</v>
      </c>
      <c r="BE83" s="396">
        <f t="shared" si="18"/>
        <v>12</v>
      </c>
      <c r="BF83" s="511"/>
      <c r="BG83" s="504" t="s">
        <v>339</v>
      </c>
      <c r="BH83" s="504"/>
      <c r="BI83" s="504"/>
      <c r="BJ83" s="504"/>
    </row>
    <row r="84" spans="1:62" ht="87.75" customHeight="1" x14ac:dyDescent="0.25">
      <c r="A84" s="39"/>
      <c r="B84" s="124" t="s">
        <v>198</v>
      </c>
      <c r="C84" s="368" t="s">
        <v>199</v>
      </c>
      <c r="D84" s="368"/>
      <c r="E84" s="368"/>
      <c r="F84" s="368"/>
      <c r="G84" s="368"/>
      <c r="H84" s="368"/>
      <c r="I84" s="368"/>
      <c r="J84" s="368"/>
      <c r="K84" s="368"/>
      <c r="L84" s="368"/>
      <c r="M84" s="368"/>
      <c r="N84" s="368"/>
      <c r="O84" s="368"/>
      <c r="P84" s="368"/>
      <c r="Q84" s="369"/>
      <c r="R84" s="369"/>
      <c r="S84" s="369">
        <v>4</v>
      </c>
      <c r="T84" s="474"/>
      <c r="U84" s="475">
        <f>SUM(AG84+AJ84+AM84+AP84+AS84+AV84+AY84+BB84)</f>
        <v>90</v>
      </c>
      <c r="V84" s="476"/>
      <c r="W84" s="476">
        <v>34</v>
      </c>
      <c r="X84" s="477"/>
      <c r="Y84" s="475">
        <v>18</v>
      </c>
      <c r="Z84" s="476"/>
      <c r="AA84" s="476">
        <v>16</v>
      </c>
      <c r="AB84" s="476"/>
      <c r="AC84" s="476"/>
      <c r="AD84" s="476"/>
      <c r="AE84" s="476"/>
      <c r="AF84" s="477"/>
      <c r="AG84" s="247"/>
      <c r="AH84" s="248"/>
      <c r="AI84" s="249"/>
      <c r="AJ84" s="162"/>
      <c r="AK84" s="163"/>
      <c r="AL84" s="164"/>
      <c r="AM84" s="247"/>
      <c r="AN84" s="248"/>
      <c r="AO84" s="249"/>
      <c r="AP84" s="162">
        <v>90</v>
      </c>
      <c r="AQ84" s="163">
        <v>34</v>
      </c>
      <c r="AR84" s="164">
        <v>3</v>
      </c>
      <c r="AS84" s="247"/>
      <c r="AT84" s="248"/>
      <c r="AU84" s="249"/>
      <c r="AV84" s="247"/>
      <c r="AW84" s="248"/>
      <c r="AX84" s="249"/>
      <c r="AY84" s="162"/>
      <c r="AZ84" s="163"/>
      <c r="BA84" s="164"/>
      <c r="BB84" s="162"/>
      <c r="BC84" s="163"/>
      <c r="BD84" s="164"/>
      <c r="BE84" s="374">
        <f>SUM(AI84,AL84,AO84,AR84,AU84,AX84,BA84,BD84,)</f>
        <v>3</v>
      </c>
      <c r="BF84" s="478"/>
      <c r="BG84" s="479"/>
      <c r="BH84" s="479"/>
      <c r="BI84" s="479"/>
      <c r="BJ84" s="479"/>
    </row>
    <row r="85" spans="1:62" ht="129" customHeight="1" thickBot="1" x14ac:dyDescent="0.3">
      <c r="A85" s="39"/>
      <c r="B85" s="124" t="s">
        <v>200</v>
      </c>
      <c r="C85" s="368" t="s">
        <v>201</v>
      </c>
      <c r="D85" s="368"/>
      <c r="E85" s="368"/>
      <c r="F85" s="368"/>
      <c r="G85" s="368"/>
      <c r="H85" s="368"/>
      <c r="I85" s="368"/>
      <c r="J85" s="368"/>
      <c r="K85" s="368"/>
      <c r="L85" s="368"/>
      <c r="M85" s="368"/>
      <c r="N85" s="368"/>
      <c r="O85" s="368"/>
      <c r="P85" s="368"/>
      <c r="Q85" s="415">
        <v>3.5</v>
      </c>
      <c r="R85" s="415"/>
      <c r="S85" s="415">
        <v>3.4</v>
      </c>
      <c r="T85" s="416"/>
      <c r="U85" s="455">
        <f>SUM(AG85+AJ85+AM85+AP85+AS85+AV85+AY85+BB85)</f>
        <v>360</v>
      </c>
      <c r="V85" s="512"/>
      <c r="W85" s="512">
        <v>212</v>
      </c>
      <c r="X85" s="457"/>
      <c r="Y85" s="455">
        <v>106</v>
      </c>
      <c r="Z85" s="512"/>
      <c r="AA85" s="512">
        <v>106</v>
      </c>
      <c r="AB85" s="512"/>
      <c r="AC85" s="512"/>
      <c r="AD85" s="512"/>
      <c r="AE85" s="512"/>
      <c r="AF85" s="457"/>
      <c r="AG85" s="225"/>
      <c r="AH85" s="268"/>
      <c r="AI85" s="226"/>
      <c r="AJ85" s="216"/>
      <c r="AK85" s="217"/>
      <c r="AL85" s="218"/>
      <c r="AM85" s="225">
        <v>120</v>
      </c>
      <c r="AN85" s="268">
        <v>72</v>
      </c>
      <c r="AO85" s="226">
        <v>3</v>
      </c>
      <c r="AP85" s="216">
        <v>120</v>
      </c>
      <c r="AQ85" s="217">
        <v>68</v>
      </c>
      <c r="AR85" s="218">
        <v>3</v>
      </c>
      <c r="AS85" s="225">
        <v>120</v>
      </c>
      <c r="AT85" s="268">
        <v>72</v>
      </c>
      <c r="AU85" s="226">
        <v>3</v>
      </c>
      <c r="AV85" s="225"/>
      <c r="AW85" s="268"/>
      <c r="AX85" s="226"/>
      <c r="AY85" s="216"/>
      <c r="AZ85" s="217"/>
      <c r="BA85" s="218"/>
      <c r="BB85" s="216"/>
      <c r="BC85" s="217"/>
      <c r="BD85" s="218"/>
      <c r="BE85" s="513">
        <f>SUM(AI85,AL85,AO85,AR85,AU85,AX85,BA85,BD85,)</f>
        <v>9</v>
      </c>
      <c r="BF85" s="514"/>
      <c r="BG85" s="515" t="s">
        <v>202</v>
      </c>
      <c r="BH85" s="515"/>
      <c r="BI85" s="515"/>
      <c r="BJ85" s="515"/>
    </row>
    <row r="86" spans="1:62" s="1" customFormat="1" ht="65.25" customHeight="1" thickBot="1" x14ac:dyDescent="0.3">
      <c r="A86" s="94"/>
      <c r="B86" s="516"/>
      <c r="C86" s="516"/>
      <c r="D86" s="516"/>
      <c r="E86" s="516"/>
      <c r="F86" s="516"/>
      <c r="G86" s="516"/>
      <c r="H86" s="516"/>
      <c r="I86" s="516"/>
      <c r="J86" s="516"/>
      <c r="K86" s="516"/>
      <c r="L86" s="516"/>
      <c r="M86" s="516"/>
      <c r="N86" s="516"/>
      <c r="O86" s="516"/>
      <c r="P86" s="516"/>
      <c r="Q86" s="516"/>
      <c r="R86" s="516"/>
      <c r="S86" s="516"/>
      <c r="T86" s="516"/>
      <c r="U86" s="516"/>
      <c r="V86" s="516"/>
      <c r="W86" s="516"/>
      <c r="X86" s="516"/>
      <c r="Y86" s="516"/>
      <c r="Z86" s="516"/>
      <c r="AA86" s="516"/>
      <c r="AB86" s="516"/>
      <c r="AC86" s="516"/>
      <c r="AD86" s="516"/>
      <c r="AE86" s="516"/>
      <c r="AF86" s="516"/>
      <c r="AG86" s="516"/>
      <c r="AH86" s="516"/>
      <c r="AI86" s="516"/>
      <c r="AJ86" s="516"/>
      <c r="AK86" s="516"/>
      <c r="AL86" s="516"/>
      <c r="AM86" s="516"/>
      <c r="AN86" s="516"/>
      <c r="AO86" s="516"/>
      <c r="AP86" s="516"/>
      <c r="AQ86" s="516"/>
      <c r="AR86" s="516"/>
      <c r="AS86" s="516"/>
      <c r="AT86" s="516"/>
      <c r="AU86" s="516"/>
      <c r="AV86" s="516"/>
      <c r="AW86" s="516"/>
      <c r="AX86" s="516"/>
      <c r="AY86" s="516"/>
      <c r="AZ86" s="516"/>
      <c r="BA86" s="516"/>
      <c r="BB86" s="516"/>
      <c r="BC86" s="516"/>
      <c r="BD86" s="516"/>
      <c r="BE86" s="516"/>
      <c r="BF86" s="516"/>
      <c r="BG86" s="516"/>
      <c r="BH86" s="516"/>
      <c r="BI86" s="516"/>
      <c r="BJ86" s="516"/>
    </row>
    <row r="87" spans="1:62" s="1" customFormat="1" ht="68.25" customHeight="1" x14ac:dyDescent="0.25">
      <c r="A87" s="94"/>
      <c r="B87" s="347" t="s">
        <v>79</v>
      </c>
      <c r="C87" s="330" t="s">
        <v>80</v>
      </c>
      <c r="D87" s="330"/>
      <c r="E87" s="330"/>
      <c r="F87" s="330"/>
      <c r="G87" s="330"/>
      <c r="H87" s="330"/>
      <c r="I87" s="330"/>
      <c r="J87" s="330"/>
      <c r="K87" s="330"/>
      <c r="L87" s="330"/>
      <c r="M87" s="330"/>
      <c r="N87" s="330"/>
      <c r="O87" s="330"/>
      <c r="P87" s="330"/>
      <c r="Q87" s="352" t="s">
        <v>81</v>
      </c>
      <c r="R87" s="352"/>
      <c r="S87" s="352" t="s">
        <v>82</v>
      </c>
      <c r="T87" s="352"/>
      <c r="U87" s="330" t="s">
        <v>83</v>
      </c>
      <c r="V87" s="330"/>
      <c r="W87" s="330"/>
      <c r="X87" s="330"/>
      <c r="Y87" s="330"/>
      <c r="Z87" s="330"/>
      <c r="AA87" s="330"/>
      <c r="AB87" s="330"/>
      <c r="AC87" s="330"/>
      <c r="AD87" s="330"/>
      <c r="AE87" s="330"/>
      <c r="AF87" s="330"/>
      <c r="AG87" s="345" t="s">
        <v>84</v>
      </c>
      <c r="AH87" s="345"/>
      <c r="AI87" s="345"/>
      <c r="AJ87" s="345"/>
      <c r="AK87" s="345"/>
      <c r="AL87" s="345"/>
      <c r="AM87" s="345"/>
      <c r="AN87" s="345"/>
      <c r="AO87" s="345"/>
      <c r="AP87" s="345"/>
      <c r="AQ87" s="345"/>
      <c r="AR87" s="345"/>
      <c r="AS87" s="345"/>
      <c r="AT87" s="345"/>
      <c r="AU87" s="345"/>
      <c r="AV87" s="345"/>
      <c r="AW87" s="345"/>
      <c r="AX87" s="345"/>
      <c r="AY87" s="345"/>
      <c r="AZ87" s="345"/>
      <c r="BA87" s="345"/>
      <c r="BB87" s="345"/>
      <c r="BC87" s="345"/>
      <c r="BD87" s="346"/>
      <c r="BE87" s="355" t="s">
        <v>85</v>
      </c>
      <c r="BF87" s="355"/>
      <c r="BG87" s="358" t="s">
        <v>86</v>
      </c>
      <c r="BH87" s="358"/>
      <c r="BI87" s="358"/>
      <c r="BJ87" s="358"/>
    </row>
    <row r="88" spans="1:62" s="1" customFormat="1" ht="64.5" customHeight="1" x14ac:dyDescent="0.25">
      <c r="A88" s="94"/>
      <c r="B88" s="348"/>
      <c r="C88" s="350"/>
      <c r="D88" s="350"/>
      <c r="E88" s="350"/>
      <c r="F88" s="350"/>
      <c r="G88" s="350"/>
      <c r="H88" s="350"/>
      <c r="I88" s="350"/>
      <c r="J88" s="350"/>
      <c r="K88" s="350"/>
      <c r="L88" s="350"/>
      <c r="M88" s="350"/>
      <c r="N88" s="350"/>
      <c r="O88" s="350"/>
      <c r="P88" s="350"/>
      <c r="Q88" s="353"/>
      <c r="R88" s="353"/>
      <c r="S88" s="353"/>
      <c r="T88" s="353"/>
      <c r="U88" s="353" t="s">
        <v>34</v>
      </c>
      <c r="V88" s="353"/>
      <c r="W88" s="353" t="s">
        <v>87</v>
      </c>
      <c r="X88" s="353"/>
      <c r="Y88" s="361" t="s">
        <v>88</v>
      </c>
      <c r="Z88" s="361"/>
      <c r="AA88" s="361"/>
      <c r="AB88" s="361"/>
      <c r="AC88" s="361"/>
      <c r="AD88" s="361"/>
      <c r="AE88" s="361"/>
      <c r="AF88" s="361"/>
      <c r="AG88" s="362" t="s">
        <v>89</v>
      </c>
      <c r="AH88" s="362"/>
      <c r="AI88" s="362"/>
      <c r="AJ88" s="362"/>
      <c r="AK88" s="362"/>
      <c r="AL88" s="362"/>
      <c r="AM88" s="362" t="s">
        <v>90</v>
      </c>
      <c r="AN88" s="362"/>
      <c r="AO88" s="362"/>
      <c r="AP88" s="362"/>
      <c r="AQ88" s="362"/>
      <c r="AR88" s="362"/>
      <c r="AS88" s="362" t="s">
        <v>91</v>
      </c>
      <c r="AT88" s="362"/>
      <c r="AU88" s="362"/>
      <c r="AV88" s="362"/>
      <c r="AW88" s="362"/>
      <c r="AX88" s="362"/>
      <c r="AY88" s="362" t="s">
        <v>92</v>
      </c>
      <c r="AZ88" s="362"/>
      <c r="BA88" s="362"/>
      <c r="BB88" s="362"/>
      <c r="BC88" s="362"/>
      <c r="BD88" s="363"/>
      <c r="BE88" s="356"/>
      <c r="BF88" s="356"/>
      <c r="BG88" s="359"/>
      <c r="BH88" s="359"/>
      <c r="BI88" s="359"/>
      <c r="BJ88" s="359"/>
    </row>
    <row r="89" spans="1:62" s="1" customFormat="1" ht="144" customHeight="1" thickBot="1" x14ac:dyDescent="0.3">
      <c r="A89" s="94"/>
      <c r="B89" s="348"/>
      <c r="C89" s="350"/>
      <c r="D89" s="350"/>
      <c r="E89" s="350"/>
      <c r="F89" s="350"/>
      <c r="G89" s="350"/>
      <c r="H89" s="350"/>
      <c r="I89" s="350"/>
      <c r="J89" s="350"/>
      <c r="K89" s="350"/>
      <c r="L89" s="350"/>
      <c r="M89" s="350"/>
      <c r="N89" s="350"/>
      <c r="O89" s="350"/>
      <c r="P89" s="350"/>
      <c r="Q89" s="353"/>
      <c r="R89" s="353"/>
      <c r="S89" s="353"/>
      <c r="T89" s="353"/>
      <c r="U89" s="353"/>
      <c r="V89" s="353"/>
      <c r="W89" s="353"/>
      <c r="X89" s="353"/>
      <c r="Y89" s="353" t="s">
        <v>93</v>
      </c>
      <c r="Z89" s="353"/>
      <c r="AA89" s="353" t="s">
        <v>94</v>
      </c>
      <c r="AB89" s="353"/>
      <c r="AC89" s="353" t="s">
        <v>95</v>
      </c>
      <c r="AD89" s="353"/>
      <c r="AE89" s="353" t="s">
        <v>96</v>
      </c>
      <c r="AF89" s="353"/>
      <c r="AG89" s="364" t="s">
        <v>97</v>
      </c>
      <c r="AH89" s="365"/>
      <c r="AI89" s="365"/>
      <c r="AJ89" s="364" t="s">
        <v>98</v>
      </c>
      <c r="AK89" s="365"/>
      <c r="AL89" s="365"/>
      <c r="AM89" s="364" t="s">
        <v>99</v>
      </c>
      <c r="AN89" s="365"/>
      <c r="AO89" s="365"/>
      <c r="AP89" s="364" t="s">
        <v>100</v>
      </c>
      <c r="AQ89" s="365"/>
      <c r="AR89" s="365"/>
      <c r="AS89" s="364" t="s">
        <v>101</v>
      </c>
      <c r="AT89" s="365"/>
      <c r="AU89" s="365"/>
      <c r="AV89" s="364" t="s">
        <v>102</v>
      </c>
      <c r="AW89" s="365"/>
      <c r="AX89" s="365"/>
      <c r="AY89" s="364" t="s">
        <v>103</v>
      </c>
      <c r="AZ89" s="365"/>
      <c r="BA89" s="365"/>
      <c r="BB89" s="364" t="s">
        <v>104</v>
      </c>
      <c r="BC89" s="365"/>
      <c r="BD89" s="366"/>
      <c r="BE89" s="356"/>
      <c r="BF89" s="356"/>
      <c r="BG89" s="359"/>
      <c r="BH89" s="359"/>
      <c r="BI89" s="359"/>
      <c r="BJ89" s="359"/>
    </row>
    <row r="90" spans="1:62" s="1" customFormat="1" ht="378" customHeight="1" thickBot="1" x14ac:dyDescent="0.3">
      <c r="A90" s="94"/>
      <c r="B90" s="517"/>
      <c r="C90" s="518"/>
      <c r="D90" s="518"/>
      <c r="E90" s="518"/>
      <c r="F90" s="518"/>
      <c r="G90" s="518"/>
      <c r="H90" s="518"/>
      <c r="I90" s="518"/>
      <c r="J90" s="518"/>
      <c r="K90" s="518"/>
      <c r="L90" s="518"/>
      <c r="M90" s="518"/>
      <c r="N90" s="518"/>
      <c r="O90" s="518"/>
      <c r="P90" s="518"/>
      <c r="Q90" s="519"/>
      <c r="R90" s="519"/>
      <c r="S90" s="519"/>
      <c r="T90" s="519"/>
      <c r="U90" s="519"/>
      <c r="V90" s="519"/>
      <c r="W90" s="519"/>
      <c r="X90" s="519"/>
      <c r="Y90" s="519"/>
      <c r="Z90" s="519"/>
      <c r="AA90" s="519"/>
      <c r="AB90" s="519"/>
      <c r="AC90" s="519"/>
      <c r="AD90" s="519"/>
      <c r="AE90" s="519"/>
      <c r="AF90" s="522"/>
      <c r="AG90" s="154" t="s">
        <v>105</v>
      </c>
      <c r="AH90" s="155" t="s">
        <v>106</v>
      </c>
      <c r="AI90" s="156" t="s">
        <v>107</v>
      </c>
      <c r="AJ90" s="154" t="s">
        <v>105</v>
      </c>
      <c r="AK90" s="155" t="s">
        <v>106</v>
      </c>
      <c r="AL90" s="156" t="s">
        <v>107</v>
      </c>
      <c r="AM90" s="154" t="s">
        <v>105</v>
      </c>
      <c r="AN90" s="155" t="s">
        <v>106</v>
      </c>
      <c r="AO90" s="156" t="s">
        <v>107</v>
      </c>
      <c r="AP90" s="154" t="s">
        <v>105</v>
      </c>
      <c r="AQ90" s="155" t="s">
        <v>106</v>
      </c>
      <c r="AR90" s="156" t="s">
        <v>107</v>
      </c>
      <c r="AS90" s="154" t="s">
        <v>105</v>
      </c>
      <c r="AT90" s="155" t="s">
        <v>106</v>
      </c>
      <c r="AU90" s="156" t="s">
        <v>107</v>
      </c>
      <c r="AV90" s="154" t="s">
        <v>105</v>
      </c>
      <c r="AW90" s="155" t="s">
        <v>106</v>
      </c>
      <c r="AX90" s="156" t="s">
        <v>107</v>
      </c>
      <c r="AY90" s="154" t="s">
        <v>105</v>
      </c>
      <c r="AZ90" s="155" t="s">
        <v>106</v>
      </c>
      <c r="BA90" s="156" t="s">
        <v>107</v>
      </c>
      <c r="BB90" s="154" t="s">
        <v>105</v>
      </c>
      <c r="BC90" s="155" t="s">
        <v>106</v>
      </c>
      <c r="BD90" s="157" t="s">
        <v>107</v>
      </c>
      <c r="BE90" s="520"/>
      <c r="BF90" s="520"/>
      <c r="BG90" s="521"/>
      <c r="BH90" s="521"/>
      <c r="BI90" s="521"/>
      <c r="BJ90" s="521"/>
    </row>
    <row r="91" spans="1:62" s="1" customFormat="1" ht="149.25" customHeight="1" x14ac:dyDescent="0.25">
      <c r="A91" s="94"/>
      <c r="B91" s="153" t="s">
        <v>203</v>
      </c>
      <c r="C91" s="384" t="s">
        <v>399</v>
      </c>
      <c r="D91" s="384"/>
      <c r="E91" s="384"/>
      <c r="F91" s="384"/>
      <c r="G91" s="384"/>
      <c r="H91" s="384"/>
      <c r="I91" s="384"/>
      <c r="J91" s="384"/>
      <c r="K91" s="384"/>
      <c r="L91" s="384"/>
      <c r="M91" s="384"/>
      <c r="N91" s="384"/>
      <c r="O91" s="384"/>
      <c r="P91" s="384"/>
      <c r="Q91" s="523"/>
      <c r="R91" s="523"/>
      <c r="S91" s="523"/>
      <c r="T91" s="524"/>
      <c r="U91" s="468">
        <f>SUM(U92:V98)</f>
        <v>600</v>
      </c>
      <c r="V91" s="469"/>
      <c r="W91" s="469">
        <f>SUM(W92:X98)</f>
        <v>280</v>
      </c>
      <c r="X91" s="470"/>
      <c r="Y91" s="468">
        <f>SUM(Y92:Z98)</f>
        <v>138</v>
      </c>
      <c r="Z91" s="469"/>
      <c r="AA91" s="469">
        <f>SUM(AA92:AB98)</f>
        <v>142</v>
      </c>
      <c r="AB91" s="469"/>
      <c r="AC91" s="469">
        <f>SUM(AC92:AD96)</f>
        <v>0</v>
      </c>
      <c r="AD91" s="469"/>
      <c r="AE91" s="469">
        <f>SUM(AE92:AF96)</f>
        <v>0</v>
      </c>
      <c r="AF91" s="470"/>
      <c r="AG91" s="183">
        <f>SUM(AG92:AG96)</f>
        <v>0</v>
      </c>
      <c r="AH91" s="167">
        <f>SUM(AH92:AH96)</f>
        <v>0</v>
      </c>
      <c r="AI91" s="169">
        <f>SUM(AI92:AI96)</f>
        <v>0</v>
      </c>
      <c r="AJ91" s="184">
        <f t="shared" ref="AJ91:AP91" si="19">SUM(AJ92:AJ97)</f>
        <v>210</v>
      </c>
      <c r="AK91" s="185">
        <f t="shared" si="19"/>
        <v>102</v>
      </c>
      <c r="AL91" s="186">
        <f t="shared" si="19"/>
        <v>6</v>
      </c>
      <c r="AM91" s="183">
        <f t="shared" si="19"/>
        <v>210</v>
      </c>
      <c r="AN91" s="167">
        <f t="shared" si="19"/>
        <v>108</v>
      </c>
      <c r="AO91" s="169">
        <f t="shared" si="19"/>
        <v>6</v>
      </c>
      <c r="AP91" s="184">
        <f t="shared" si="19"/>
        <v>90</v>
      </c>
      <c r="AQ91" s="185">
        <f>SUM(AQ92:AQ98)</f>
        <v>34</v>
      </c>
      <c r="AR91" s="186">
        <f>SUM(AR92:AR97)</f>
        <v>3</v>
      </c>
      <c r="AS91" s="183">
        <f>SUM(AS92:AS97)</f>
        <v>90</v>
      </c>
      <c r="AT91" s="167">
        <f>SUM(AT92:AT98)</f>
        <v>36</v>
      </c>
      <c r="AU91" s="169">
        <f>SUM(AU92:AU98)</f>
        <v>3</v>
      </c>
      <c r="AV91" s="184">
        <f t="shared" ref="AV91:BD91" si="20">SUM(AV92:AV97)</f>
        <v>0</v>
      </c>
      <c r="AW91" s="185">
        <f t="shared" si="20"/>
        <v>0</v>
      </c>
      <c r="AX91" s="186">
        <f t="shared" si="20"/>
        <v>0</v>
      </c>
      <c r="AY91" s="183">
        <f t="shared" si="20"/>
        <v>0</v>
      </c>
      <c r="AZ91" s="167">
        <f t="shared" si="20"/>
        <v>0</v>
      </c>
      <c r="BA91" s="169">
        <f t="shared" si="20"/>
        <v>0</v>
      </c>
      <c r="BB91" s="184">
        <f t="shared" si="20"/>
        <v>0</v>
      </c>
      <c r="BC91" s="185">
        <f t="shared" si="20"/>
        <v>0</v>
      </c>
      <c r="BD91" s="186">
        <f t="shared" si="20"/>
        <v>0</v>
      </c>
      <c r="BE91" s="525">
        <f>SUM(BE92:BF98)</f>
        <v>18</v>
      </c>
      <c r="BF91" s="526"/>
      <c r="BG91" s="527" t="s">
        <v>447</v>
      </c>
      <c r="BH91" s="528"/>
      <c r="BI91" s="528"/>
      <c r="BJ91" s="529"/>
    </row>
    <row r="92" spans="1:62" s="1" customFormat="1" ht="74.25" customHeight="1" x14ac:dyDescent="0.25">
      <c r="A92" s="94"/>
      <c r="B92" s="124" t="s">
        <v>204</v>
      </c>
      <c r="C92" s="368" t="s">
        <v>205</v>
      </c>
      <c r="D92" s="368"/>
      <c r="E92" s="368"/>
      <c r="F92" s="368"/>
      <c r="G92" s="368"/>
      <c r="H92" s="368"/>
      <c r="I92" s="368"/>
      <c r="J92" s="368"/>
      <c r="K92" s="368"/>
      <c r="L92" s="368"/>
      <c r="M92" s="368"/>
      <c r="N92" s="368"/>
      <c r="O92" s="368"/>
      <c r="P92" s="368"/>
      <c r="Q92" s="369"/>
      <c r="R92" s="369"/>
      <c r="S92" s="369">
        <v>4</v>
      </c>
      <c r="T92" s="474"/>
      <c r="U92" s="475">
        <f>SUM(AG92+AJ92+AM92+AP92+AS92+AV92+AY92+BB92)</f>
        <v>90</v>
      </c>
      <c r="V92" s="476"/>
      <c r="W92" s="476">
        <v>34</v>
      </c>
      <c r="X92" s="477"/>
      <c r="Y92" s="475">
        <v>16</v>
      </c>
      <c r="Z92" s="476"/>
      <c r="AA92" s="530">
        <v>18</v>
      </c>
      <c r="AB92" s="531"/>
      <c r="AC92" s="476"/>
      <c r="AD92" s="476"/>
      <c r="AE92" s="476"/>
      <c r="AF92" s="477"/>
      <c r="AG92" s="192"/>
      <c r="AH92" s="163"/>
      <c r="AI92" s="165"/>
      <c r="AJ92" s="162"/>
      <c r="AK92" s="163"/>
      <c r="AL92" s="164"/>
      <c r="AM92" s="192"/>
      <c r="AN92" s="163"/>
      <c r="AO92" s="165"/>
      <c r="AP92" s="162">
        <v>90</v>
      </c>
      <c r="AQ92" s="163">
        <v>34</v>
      </c>
      <c r="AR92" s="164">
        <v>3</v>
      </c>
      <c r="AS92" s="192"/>
      <c r="AT92" s="163"/>
      <c r="AU92" s="165"/>
      <c r="AV92" s="162"/>
      <c r="AW92" s="163"/>
      <c r="AX92" s="164"/>
      <c r="AY92" s="192"/>
      <c r="AZ92" s="163"/>
      <c r="BA92" s="165"/>
      <c r="BB92" s="162"/>
      <c r="BC92" s="163"/>
      <c r="BD92" s="164"/>
      <c r="BE92" s="532">
        <f t="shared" ref="BE92:BE97" si="21">SUM(AI92,AL92,AO92,AR92,AU92,AX92,BA92,BD92)</f>
        <v>3</v>
      </c>
      <c r="BF92" s="533"/>
      <c r="BG92" s="534"/>
      <c r="BH92" s="534"/>
      <c r="BI92" s="534"/>
      <c r="BJ92" s="534"/>
    </row>
    <row r="93" spans="1:62" s="1" customFormat="1" ht="104.25" customHeight="1" x14ac:dyDescent="0.25">
      <c r="A93" s="94"/>
      <c r="B93" s="124" t="s">
        <v>206</v>
      </c>
      <c r="C93" s="451" t="s">
        <v>384</v>
      </c>
      <c r="D93" s="451"/>
      <c r="E93" s="451"/>
      <c r="F93" s="451"/>
      <c r="G93" s="451"/>
      <c r="H93" s="451"/>
      <c r="I93" s="451"/>
      <c r="J93" s="451"/>
      <c r="K93" s="451"/>
      <c r="L93" s="451"/>
      <c r="M93" s="451"/>
      <c r="N93" s="451"/>
      <c r="O93" s="451"/>
      <c r="P93" s="451"/>
      <c r="Q93" s="369"/>
      <c r="R93" s="369"/>
      <c r="S93" s="369">
        <v>3</v>
      </c>
      <c r="T93" s="474"/>
      <c r="U93" s="475">
        <f>SUM(AG93+AJ93+AM93+AP93+AS93+AV93+AY93+BB93)</f>
        <v>90</v>
      </c>
      <c r="V93" s="476"/>
      <c r="W93" s="476">
        <v>36</v>
      </c>
      <c r="X93" s="477"/>
      <c r="Y93" s="475">
        <v>18</v>
      </c>
      <c r="Z93" s="476"/>
      <c r="AA93" s="530">
        <v>18</v>
      </c>
      <c r="AB93" s="531"/>
      <c r="AC93" s="476"/>
      <c r="AD93" s="476"/>
      <c r="AE93" s="476"/>
      <c r="AF93" s="477"/>
      <c r="AG93" s="192"/>
      <c r="AH93" s="163"/>
      <c r="AI93" s="165"/>
      <c r="AJ93" s="162"/>
      <c r="AK93" s="163"/>
      <c r="AL93" s="164"/>
      <c r="AM93" s="192">
        <v>90</v>
      </c>
      <c r="AN93" s="163">
        <v>36</v>
      </c>
      <c r="AO93" s="165">
        <v>3</v>
      </c>
      <c r="AP93" s="162"/>
      <c r="AQ93" s="163"/>
      <c r="AR93" s="164"/>
      <c r="AS93" s="192"/>
      <c r="AT93" s="163"/>
      <c r="AU93" s="165"/>
      <c r="AV93" s="162"/>
      <c r="AW93" s="163"/>
      <c r="AX93" s="164"/>
      <c r="AY93" s="192"/>
      <c r="AZ93" s="163"/>
      <c r="BA93" s="165"/>
      <c r="BB93" s="162"/>
      <c r="BC93" s="163"/>
      <c r="BD93" s="164"/>
      <c r="BE93" s="532">
        <f t="shared" si="21"/>
        <v>3</v>
      </c>
      <c r="BF93" s="533"/>
      <c r="BG93" s="534"/>
      <c r="BH93" s="534"/>
      <c r="BI93" s="534"/>
      <c r="BJ93" s="534"/>
    </row>
    <row r="94" spans="1:62" s="1" customFormat="1" ht="126.75" customHeight="1" x14ac:dyDescent="0.25">
      <c r="A94" s="94"/>
      <c r="B94" s="124" t="s">
        <v>207</v>
      </c>
      <c r="C94" s="368" t="s">
        <v>208</v>
      </c>
      <c r="D94" s="368"/>
      <c r="E94" s="368"/>
      <c r="F94" s="368"/>
      <c r="G94" s="368"/>
      <c r="H94" s="368"/>
      <c r="I94" s="368"/>
      <c r="J94" s="368"/>
      <c r="K94" s="368"/>
      <c r="L94" s="368"/>
      <c r="M94" s="368"/>
      <c r="N94" s="368"/>
      <c r="O94" s="368"/>
      <c r="P94" s="368"/>
      <c r="Q94" s="369">
        <v>3</v>
      </c>
      <c r="R94" s="369"/>
      <c r="S94" s="369">
        <v>2</v>
      </c>
      <c r="T94" s="474"/>
      <c r="U94" s="475">
        <f>SUM(AG94+AJ94+AM94+AP94+AS94+AV94+AY94+BB94)</f>
        <v>240</v>
      </c>
      <c r="V94" s="476"/>
      <c r="W94" s="476">
        <v>140</v>
      </c>
      <c r="X94" s="477"/>
      <c r="Y94" s="475">
        <v>70</v>
      </c>
      <c r="Z94" s="476"/>
      <c r="AA94" s="530">
        <v>70</v>
      </c>
      <c r="AB94" s="531"/>
      <c r="AC94" s="476"/>
      <c r="AD94" s="476"/>
      <c r="AE94" s="476"/>
      <c r="AF94" s="477"/>
      <c r="AG94" s="192"/>
      <c r="AH94" s="163"/>
      <c r="AI94" s="165"/>
      <c r="AJ94" s="162">
        <v>120</v>
      </c>
      <c r="AK94" s="163">
        <v>68</v>
      </c>
      <c r="AL94" s="164">
        <v>3</v>
      </c>
      <c r="AM94" s="192">
        <v>120</v>
      </c>
      <c r="AN94" s="163">
        <v>72</v>
      </c>
      <c r="AO94" s="165">
        <v>3</v>
      </c>
      <c r="AP94" s="162"/>
      <c r="AQ94" s="163"/>
      <c r="AR94" s="164"/>
      <c r="AS94" s="192"/>
      <c r="AT94" s="163"/>
      <c r="AU94" s="165"/>
      <c r="AV94" s="162"/>
      <c r="AW94" s="163"/>
      <c r="AX94" s="164"/>
      <c r="AY94" s="192"/>
      <c r="AZ94" s="163"/>
      <c r="BA94" s="165"/>
      <c r="BB94" s="162"/>
      <c r="BC94" s="163"/>
      <c r="BD94" s="164"/>
      <c r="BE94" s="532">
        <f t="shared" si="21"/>
        <v>6</v>
      </c>
      <c r="BF94" s="533"/>
      <c r="BG94" s="534"/>
      <c r="BH94" s="534"/>
      <c r="BI94" s="534"/>
      <c r="BJ94" s="534"/>
    </row>
    <row r="95" spans="1:62" s="1" customFormat="1" ht="104.25" customHeight="1" x14ac:dyDescent="0.25">
      <c r="A95" s="94"/>
      <c r="B95" s="124" t="s">
        <v>209</v>
      </c>
      <c r="C95" s="417" t="s">
        <v>210</v>
      </c>
      <c r="D95" s="418"/>
      <c r="E95" s="418"/>
      <c r="F95" s="418"/>
      <c r="G95" s="418"/>
      <c r="H95" s="418"/>
      <c r="I95" s="418"/>
      <c r="J95" s="418"/>
      <c r="K95" s="418"/>
      <c r="L95" s="418"/>
      <c r="M95" s="418"/>
      <c r="N95" s="418"/>
      <c r="O95" s="418"/>
      <c r="P95" s="419"/>
      <c r="Q95" s="474"/>
      <c r="R95" s="510"/>
      <c r="S95" s="474">
        <v>4</v>
      </c>
      <c r="T95" s="535"/>
      <c r="U95" s="533">
        <v>90</v>
      </c>
      <c r="V95" s="531"/>
      <c r="W95" s="530">
        <v>34</v>
      </c>
      <c r="X95" s="532"/>
      <c r="Y95" s="533">
        <v>16</v>
      </c>
      <c r="Z95" s="531"/>
      <c r="AA95" s="530">
        <v>18</v>
      </c>
      <c r="AB95" s="531"/>
      <c r="AC95" s="530"/>
      <c r="AD95" s="531"/>
      <c r="AE95" s="530"/>
      <c r="AF95" s="532"/>
      <c r="AG95" s="192"/>
      <c r="AH95" s="163"/>
      <c r="AI95" s="165"/>
      <c r="AJ95" s="162">
        <v>90</v>
      </c>
      <c r="AK95" s="163">
        <v>34</v>
      </c>
      <c r="AL95" s="164">
        <v>3</v>
      </c>
      <c r="AM95" s="192"/>
      <c r="AN95" s="163"/>
      <c r="AO95" s="165"/>
      <c r="AP95" s="162"/>
      <c r="AQ95" s="163"/>
      <c r="AR95" s="164"/>
      <c r="AS95" s="192"/>
      <c r="AT95" s="163"/>
      <c r="AU95" s="165"/>
      <c r="AV95" s="162"/>
      <c r="AW95" s="163"/>
      <c r="AX95" s="164"/>
      <c r="AY95" s="192"/>
      <c r="AZ95" s="163"/>
      <c r="BA95" s="165"/>
      <c r="BB95" s="162"/>
      <c r="BC95" s="163"/>
      <c r="BD95" s="164"/>
      <c r="BE95" s="532">
        <f t="shared" si="21"/>
        <v>3</v>
      </c>
      <c r="BF95" s="533"/>
      <c r="BG95" s="146"/>
      <c r="BH95" s="147"/>
      <c r="BI95" s="147"/>
      <c r="BJ95" s="148"/>
    </row>
    <row r="96" spans="1:62" s="1" customFormat="1" ht="96.75" customHeight="1" x14ac:dyDescent="1.05">
      <c r="A96" s="94"/>
      <c r="B96" s="124" t="s">
        <v>211</v>
      </c>
      <c r="C96" s="536" t="s">
        <v>169</v>
      </c>
      <c r="D96" s="537"/>
      <c r="E96" s="537"/>
      <c r="F96" s="537"/>
      <c r="G96" s="537"/>
      <c r="H96" s="537"/>
      <c r="I96" s="537"/>
      <c r="J96" s="537"/>
      <c r="K96" s="537"/>
      <c r="L96" s="537"/>
      <c r="M96" s="537"/>
      <c r="N96" s="537"/>
      <c r="O96" s="537"/>
      <c r="P96" s="538"/>
      <c r="Q96" s="474"/>
      <c r="R96" s="510"/>
      <c r="S96" s="539"/>
      <c r="T96" s="540"/>
      <c r="U96" s="541"/>
      <c r="V96" s="542"/>
      <c r="W96" s="543"/>
      <c r="X96" s="544"/>
      <c r="Y96" s="541"/>
      <c r="Z96" s="542"/>
      <c r="AA96" s="543"/>
      <c r="AB96" s="542"/>
      <c r="AC96" s="530"/>
      <c r="AD96" s="531"/>
      <c r="AE96" s="530"/>
      <c r="AF96" s="532"/>
      <c r="AG96" s="192"/>
      <c r="AH96" s="163"/>
      <c r="AI96" s="165"/>
      <c r="AJ96" s="162"/>
      <c r="AK96" s="163"/>
      <c r="AL96" s="164"/>
      <c r="AM96" s="192"/>
      <c r="AN96" s="163"/>
      <c r="AO96" s="165"/>
      <c r="AP96" s="162"/>
      <c r="AQ96" s="163"/>
      <c r="AR96" s="164"/>
      <c r="AS96" s="192"/>
      <c r="AT96" s="163"/>
      <c r="AU96" s="165"/>
      <c r="AV96" s="162"/>
      <c r="AW96" s="163"/>
      <c r="AX96" s="164"/>
      <c r="AY96" s="192"/>
      <c r="AZ96" s="163"/>
      <c r="BA96" s="165"/>
      <c r="BB96" s="162"/>
      <c r="BC96" s="163"/>
      <c r="BD96" s="164"/>
      <c r="BE96" s="545">
        <f t="shared" si="21"/>
        <v>0</v>
      </c>
      <c r="BF96" s="545"/>
      <c r="BG96" s="546" t="s">
        <v>454</v>
      </c>
      <c r="BH96" s="547"/>
      <c r="BI96" s="547"/>
      <c r="BJ96" s="548"/>
    </row>
    <row r="97" spans="1:62" s="1" customFormat="1" ht="126.75" customHeight="1" x14ac:dyDescent="0.25">
      <c r="A97" s="94"/>
      <c r="B97" s="124" t="s">
        <v>212</v>
      </c>
      <c r="C97" s="368" t="s">
        <v>213</v>
      </c>
      <c r="D97" s="368"/>
      <c r="E97" s="368"/>
      <c r="F97" s="368"/>
      <c r="G97" s="368"/>
      <c r="H97" s="368"/>
      <c r="I97" s="368"/>
      <c r="J97" s="368"/>
      <c r="K97" s="368"/>
      <c r="L97" s="368"/>
      <c r="M97" s="368"/>
      <c r="N97" s="368"/>
      <c r="O97" s="368"/>
      <c r="P97" s="368"/>
      <c r="Q97" s="369"/>
      <c r="R97" s="369"/>
      <c r="S97" s="369">
        <v>5</v>
      </c>
      <c r="T97" s="474"/>
      <c r="U97" s="475">
        <v>90</v>
      </c>
      <c r="V97" s="476"/>
      <c r="W97" s="476">
        <v>36</v>
      </c>
      <c r="X97" s="477"/>
      <c r="Y97" s="475">
        <v>18</v>
      </c>
      <c r="Z97" s="476"/>
      <c r="AA97" s="476">
        <v>18</v>
      </c>
      <c r="AB97" s="476"/>
      <c r="AC97" s="552"/>
      <c r="AD97" s="553"/>
      <c r="AE97" s="476"/>
      <c r="AF97" s="477"/>
      <c r="AG97" s="553" t="s">
        <v>214</v>
      </c>
      <c r="AH97" s="550"/>
      <c r="AI97" s="552"/>
      <c r="AJ97" s="549"/>
      <c r="AK97" s="550"/>
      <c r="AL97" s="551"/>
      <c r="AM97" s="553"/>
      <c r="AN97" s="550"/>
      <c r="AO97" s="530"/>
      <c r="AP97" s="475"/>
      <c r="AQ97" s="476"/>
      <c r="AR97" s="477"/>
      <c r="AS97" s="531">
        <v>90</v>
      </c>
      <c r="AT97" s="476">
        <v>36</v>
      </c>
      <c r="AU97" s="552">
        <v>3</v>
      </c>
      <c r="AV97" s="475"/>
      <c r="AW97" s="476"/>
      <c r="AX97" s="477"/>
      <c r="AY97" s="531"/>
      <c r="AZ97" s="476"/>
      <c r="BA97" s="530"/>
      <c r="BB97" s="475"/>
      <c r="BC97" s="476"/>
      <c r="BD97" s="477"/>
      <c r="BE97" s="532">
        <f t="shared" si="21"/>
        <v>3</v>
      </c>
      <c r="BF97" s="533"/>
      <c r="BG97" s="534"/>
      <c r="BH97" s="534"/>
      <c r="BI97" s="534"/>
      <c r="BJ97" s="534"/>
    </row>
    <row r="98" spans="1:62" ht="109.5" customHeight="1" x14ac:dyDescent="0.25">
      <c r="A98" s="94"/>
      <c r="B98" s="86" t="s">
        <v>215</v>
      </c>
      <c r="C98" s="562" t="s">
        <v>216</v>
      </c>
      <c r="D98" s="562"/>
      <c r="E98" s="562"/>
      <c r="F98" s="562"/>
      <c r="G98" s="562"/>
      <c r="H98" s="562"/>
      <c r="I98" s="562"/>
      <c r="J98" s="562"/>
      <c r="K98" s="562"/>
      <c r="L98" s="562"/>
      <c r="M98" s="562"/>
      <c r="N98" s="562"/>
      <c r="O98" s="562"/>
      <c r="P98" s="562"/>
      <c r="Q98" s="453"/>
      <c r="R98" s="453"/>
      <c r="S98" s="453"/>
      <c r="T98" s="454"/>
      <c r="U98" s="549"/>
      <c r="V98" s="550"/>
      <c r="W98" s="550"/>
      <c r="X98" s="551"/>
      <c r="Y98" s="549"/>
      <c r="Z98" s="550"/>
      <c r="AA98" s="550"/>
      <c r="AB98" s="550"/>
      <c r="AC98" s="554"/>
      <c r="AD98" s="555"/>
      <c r="AE98" s="550"/>
      <c r="AF98" s="551"/>
      <c r="AG98" s="555"/>
      <c r="AH98" s="556"/>
      <c r="AI98" s="554"/>
      <c r="AJ98" s="557"/>
      <c r="AK98" s="556"/>
      <c r="AL98" s="558"/>
      <c r="AM98" s="555"/>
      <c r="AN98" s="556"/>
      <c r="AO98" s="552"/>
      <c r="AP98" s="549"/>
      <c r="AQ98" s="550"/>
      <c r="AR98" s="551"/>
      <c r="AS98" s="553"/>
      <c r="AT98" s="550"/>
      <c r="AU98" s="554"/>
      <c r="AV98" s="549"/>
      <c r="AW98" s="550"/>
      <c r="AX98" s="551"/>
      <c r="AY98" s="553"/>
      <c r="AZ98" s="550"/>
      <c r="BA98" s="552"/>
      <c r="BB98" s="549"/>
      <c r="BC98" s="550"/>
      <c r="BD98" s="551"/>
      <c r="BE98" s="559"/>
      <c r="BF98" s="560"/>
      <c r="BG98" s="561"/>
      <c r="BH98" s="561"/>
      <c r="BI98" s="561"/>
      <c r="BJ98" s="561"/>
    </row>
    <row r="99" spans="1:62" s="1" customFormat="1" ht="122.25" customHeight="1" x14ac:dyDescent="0.25">
      <c r="A99" s="94"/>
      <c r="B99" s="152" t="s">
        <v>217</v>
      </c>
      <c r="C99" s="392" t="s">
        <v>218</v>
      </c>
      <c r="D99" s="392"/>
      <c r="E99" s="392"/>
      <c r="F99" s="392"/>
      <c r="G99" s="392"/>
      <c r="H99" s="392"/>
      <c r="I99" s="392"/>
      <c r="J99" s="392"/>
      <c r="K99" s="392"/>
      <c r="L99" s="392"/>
      <c r="M99" s="392"/>
      <c r="N99" s="392"/>
      <c r="O99" s="392"/>
      <c r="P99" s="392"/>
      <c r="Q99" s="449"/>
      <c r="R99" s="449"/>
      <c r="S99" s="449"/>
      <c r="T99" s="398"/>
      <c r="U99" s="490">
        <f>SUM(U101+U100)</f>
        <v>440</v>
      </c>
      <c r="V99" s="491"/>
      <c r="W99" s="491">
        <f>SUM(W101+W100)</f>
        <v>212</v>
      </c>
      <c r="X99" s="492"/>
      <c r="Y99" s="490">
        <f>SUM(Y101+Y100)</f>
        <v>106</v>
      </c>
      <c r="Z99" s="491"/>
      <c r="AA99" s="491">
        <f>SUM(AA101+AA100)</f>
        <v>106</v>
      </c>
      <c r="AB99" s="491"/>
      <c r="AC99" s="491">
        <f>SUM(AC101+AC100)</f>
        <v>0</v>
      </c>
      <c r="AD99" s="491"/>
      <c r="AE99" s="491">
        <f>SUM(AE101+AE100)</f>
        <v>0</v>
      </c>
      <c r="AF99" s="492"/>
      <c r="AG99" s="193">
        <f t="shared" ref="AG99:BD99" si="22">SUM(AG100:AG101)</f>
        <v>0</v>
      </c>
      <c r="AH99" s="158">
        <f t="shared" si="22"/>
        <v>0</v>
      </c>
      <c r="AI99" s="161">
        <f t="shared" si="22"/>
        <v>0</v>
      </c>
      <c r="AJ99" s="160">
        <f t="shared" si="22"/>
        <v>0</v>
      </c>
      <c r="AK99" s="158">
        <f t="shared" si="22"/>
        <v>0</v>
      </c>
      <c r="AL99" s="159">
        <f t="shared" si="22"/>
        <v>0</v>
      </c>
      <c r="AM99" s="193">
        <f t="shared" si="22"/>
        <v>0</v>
      </c>
      <c r="AN99" s="158">
        <f t="shared" si="22"/>
        <v>0</v>
      </c>
      <c r="AO99" s="161">
        <f t="shared" si="22"/>
        <v>0</v>
      </c>
      <c r="AP99" s="160">
        <f t="shared" si="22"/>
        <v>0</v>
      </c>
      <c r="AQ99" s="158">
        <f t="shared" si="22"/>
        <v>0</v>
      </c>
      <c r="AR99" s="159">
        <f t="shared" si="22"/>
        <v>0</v>
      </c>
      <c r="AS99" s="193">
        <f t="shared" si="22"/>
        <v>120</v>
      </c>
      <c r="AT99" s="158">
        <f t="shared" si="22"/>
        <v>72</v>
      </c>
      <c r="AU99" s="161">
        <f t="shared" si="22"/>
        <v>3</v>
      </c>
      <c r="AV99" s="160">
        <f t="shared" si="22"/>
        <v>120</v>
      </c>
      <c r="AW99" s="158">
        <f t="shared" si="22"/>
        <v>68</v>
      </c>
      <c r="AX99" s="159">
        <f t="shared" si="22"/>
        <v>3</v>
      </c>
      <c r="AY99" s="193">
        <f t="shared" si="22"/>
        <v>200</v>
      </c>
      <c r="AZ99" s="158">
        <f t="shared" si="22"/>
        <v>72</v>
      </c>
      <c r="BA99" s="161">
        <f t="shared" si="22"/>
        <v>6</v>
      </c>
      <c r="BB99" s="160">
        <f t="shared" si="22"/>
        <v>0</v>
      </c>
      <c r="BC99" s="158">
        <f t="shared" si="22"/>
        <v>0</v>
      </c>
      <c r="BD99" s="159">
        <f t="shared" si="22"/>
        <v>0</v>
      </c>
      <c r="BE99" s="501">
        <f>SUM(AI99+AL99+AO99+AR99+AU99+AX99+BA99+BD99)</f>
        <v>12</v>
      </c>
      <c r="BF99" s="563"/>
      <c r="BG99" s="564" t="s">
        <v>451</v>
      </c>
      <c r="BH99" s="565"/>
      <c r="BI99" s="565"/>
      <c r="BJ99" s="566"/>
    </row>
    <row r="100" spans="1:62" ht="144" customHeight="1" x14ac:dyDescent="0.25">
      <c r="A100" s="39"/>
      <c r="B100" s="130" t="s">
        <v>220</v>
      </c>
      <c r="C100" s="567" t="s">
        <v>221</v>
      </c>
      <c r="D100" s="568"/>
      <c r="E100" s="568"/>
      <c r="F100" s="568"/>
      <c r="G100" s="568"/>
      <c r="H100" s="568"/>
      <c r="I100" s="568"/>
      <c r="J100" s="568"/>
      <c r="K100" s="568"/>
      <c r="L100" s="568"/>
      <c r="M100" s="568"/>
      <c r="N100" s="568"/>
      <c r="O100" s="568"/>
      <c r="P100" s="569"/>
      <c r="Q100" s="467">
        <v>6</v>
      </c>
      <c r="R100" s="570"/>
      <c r="S100" s="571">
        <v>5.6</v>
      </c>
      <c r="T100" s="572"/>
      <c r="U100" s="421">
        <f>SUM(AG100+AJ100+AM100+AP100+AS100+AV100+AY100+BB100)</f>
        <v>240</v>
      </c>
      <c r="V100" s="573"/>
      <c r="W100" s="574">
        <v>140</v>
      </c>
      <c r="X100" s="420"/>
      <c r="Y100" s="421">
        <v>70</v>
      </c>
      <c r="Z100" s="573"/>
      <c r="AA100" s="574">
        <v>70</v>
      </c>
      <c r="AB100" s="573"/>
      <c r="AC100" s="574"/>
      <c r="AD100" s="573"/>
      <c r="AE100" s="574"/>
      <c r="AF100" s="420"/>
      <c r="AG100" s="187"/>
      <c r="AH100" s="188"/>
      <c r="AI100" s="189"/>
      <c r="AJ100" s="190"/>
      <c r="AK100" s="188"/>
      <c r="AL100" s="191"/>
      <c r="AM100" s="187"/>
      <c r="AN100" s="188"/>
      <c r="AO100" s="189"/>
      <c r="AP100" s="190"/>
      <c r="AQ100" s="188"/>
      <c r="AR100" s="191"/>
      <c r="AS100" s="187">
        <v>120</v>
      </c>
      <c r="AT100" s="188">
        <v>72</v>
      </c>
      <c r="AU100" s="189">
        <v>3</v>
      </c>
      <c r="AV100" s="190">
        <v>120</v>
      </c>
      <c r="AW100" s="188">
        <v>68</v>
      </c>
      <c r="AX100" s="191">
        <v>3</v>
      </c>
      <c r="AY100" s="187"/>
      <c r="AZ100" s="188"/>
      <c r="BA100" s="189"/>
      <c r="BB100" s="190"/>
      <c r="BC100" s="188"/>
      <c r="BD100" s="191"/>
      <c r="BE100" s="575">
        <f>SUM(AI100,AL100,AO100,AR100,AU100,AX100,BA100,BD100,)</f>
        <v>6</v>
      </c>
      <c r="BF100" s="575"/>
      <c r="BG100" s="576"/>
      <c r="BH100" s="577"/>
      <c r="BI100" s="577"/>
      <c r="BJ100" s="578"/>
    </row>
    <row r="101" spans="1:62" ht="132.75" customHeight="1" x14ac:dyDescent="0.25">
      <c r="A101" s="39"/>
      <c r="B101" s="124" t="s">
        <v>222</v>
      </c>
      <c r="C101" s="417" t="s">
        <v>223</v>
      </c>
      <c r="D101" s="418"/>
      <c r="E101" s="418"/>
      <c r="F101" s="418"/>
      <c r="G101" s="418"/>
      <c r="H101" s="418"/>
      <c r="I101" s="418"/>
      <c r="J101" s="418"/>
      <c r="K101" s="418"/>
      <c r="L101" s="418"/>
      <c r="M101" s="418"/>
      <c r="N101" s="418"/>
      <c r="O101" s="418"/>
      <c r="P101" s="419"/>
      <c r="Q101" s="474"/>
      <c r="R101" s="510"/>
      <c r="S101" s="474">
        <v>7</v>
      </c>
      <c r="T101" s="535"/>
      <c r="U101" s="533">
        <f>SUM(AG101+AJ101+AM101+AP101+AS101+AV101+AY101+BB101)</f>
        <v>200</v>
      </c>
      <c r="V101" s="531"/>
      <c r="W101" s="530">
        <v>72</v>
      </c>
      <c r="X101" s="532"/>
      <c r="Y101" s="533">
        <v>36</v>
      </c>
      <c r="Z101" s="531"/>
      <c r="AA101" s="530">
        <v>36</v>
      </c>
      <c r="AB101" s="531"/>
      <c r="AC101" s="530"/>
      <c r="AD101" s="531"/>
      <c r="AE101" s="530"/>
      <c r="AF101" s="532"/>
      <c r="AG101" s="192"/>
      <c r="AH101" s="163"/>
      <c r="AI101" s="165"/>
      <c r="AJ101" s="162"/>
      <c r="AK101" s="163"/>
      <c r="AL101" s="164"/>
      <c r="AM101" s="192"/>
      <c r="AN101" s="163"/>
      <c r="AO101" s="165"/>
      <c r="AP101" s="162"/>
      <c r="AQ101" s="163"/>
      <c r="AR101" s="164"/>
      <c r="AS101" s="192"/>
      <c r="AT101" s="163"/>
      <c r="AU101" s="165"/>
      <c r="AV101" s="162"/>
      <c r="AW101" s="163"/>
      <c r="AX101" s="164"/>
      <c r="AY101" s="192">
        <v>200</v>
      </c>
      <c r="AZ101" s="163">
        <v>72</v>
      </c>
      <c r="BA101" s="165">
        <v>6</v>
      </c>
      <c r="BB101" s="162"/>
      <c r="BC101" s="163"/>
      <c r="BD101" s="164"/>
      <c r="BE101" s="545">
        <f>SUM(AI101,AL101,AO101,AR101,AU101,AX101,BA101,BD101,)</f>
        <v>6</v>
      </c>
      <c r="BF101" s="545"/>
      <c r="BG101" s="546"/>
      <c r="BH101" s="547"/>
      <c r="BI101" s="547"/>
      <c r="BJ101" s="548"/>
    </row>
    <row r="102" spans="1:62" ht="128.25" customHeight="1" x14ac:dyDescent="0.25">
      <c r="A102" s="39"/>
      <c r="B102" s="123" t="s">
        <v>224</v>
      </c>
      <c r="C102" s="407" t="s">
        <v>225</v>
      </c>
      <c r="D102" s="408"/>
      <c r="E102" s="408"/>
      <c r="F102" s="408"/>
      <c r="G102" s="408"/>
      <c r="H102" s="408"/>
      <c r="I102" s="408"/>
      <c r="J102" s="408"/>
      <c r="K102" s="408"/>
      <c r="L102" s="408"/>
      <c r="M102" s="408"/>
      <c r="N102" s="408"/>
      <c r="O102" s="408"/>
      <c r="P102" s="409"/>
      <c r="Q102" s="483"/>
      <c r="R102" s="579"/>
      <c r="S102" s="483"/>
      <c r="T102" s="580"/>
      <c r="U102" s="404">
        <f>SUM(U103:V104)</f>
        <v>240</v>
      </c>
      <c r="V102" s="501"/>
      <c r="W102" s="563">
        <f>SUM(W103:X104)</f>
        <v>136</v>
      </c>
      <c r="X102" s="405"/>
      <c r="Y102" s="404">
        <f>SUM(Y103:Z104)</f>
        <v>68</v>
      </c>
      <c r="Z102" s="501"/>
      <c r="AA102" s="563">
        <f>SUM(AA103:AB104)</f>
        <v>68</v>
      </c>
      <c r="AB102" s="501"/>
      <c r="AC102" s="563">
        <f>SUM(AC103:AD104)</f>
        <v>0</v>
      </c>
      <c r="AD102" s="501"/>
      <c r="AE102" s="563">
        <f>SUM(AE103:AF104)</f>
        <v>0</v>
      </c>
      <c r="AF102" s="405"/>
      <c r="AG102" s="193">
        <f>SUM(AG103:AH104)</f>
        <v>0</v>
      </c>
      <c r="AH102" s="158">
        <f>SUM(AH103:AI104)</f>
        <v>0</v>
      </c>
      <c r="AI102" s="161"/>
      <c r="AJ102" s="160">
        <f>SUM(AJ103:AJ104)</f>
        <v>120</v>
      </c>
      <c r="AK102" s="158">
        <f>SUM(AK103:AK104)</f>
        <v>68</v>
      </c>
      <c r="AL102" s="159">
        <f t="shared" ref="AL102:AQ102" si="23">SUM(AL103:AM104)</f>
        <v>3</v>
      </c>
      <c r="AM102" s="193">
        <f t="shared" si="23"/>
        <v>0</v>
      </c>
      <c r="AN102" s="158">
        <f t="shared" si="23"/>
        <v>0</v>
      </c>
      <c r="AO102" s="161">
        <f t="shared" si="23"/>
        <v>0</v>
      </c>
      <c r="AP102" s="160">
        <f t="shared" si="23"/>
        <v>0</v>
      </c>
      <c r="AQ102" s="158">
        <f t="shared" si="23"/>
        <v>0</v>
      </c>
      <c r="AR102" s="159">
        <f t="shared" ref="AR102:BE102" si="24">SUM(AR103:AR104)</f>
        <v>0</v>
      </c>
      <c r="AS102" s="193">
        <f t="shared" si="24"/>
        <v>0</v>
      </c>
      <c r="AT102" s="158">
        <f t="shared" si="24"/>
        <v>0</v>
      </c>
      <c r="AU102" s="161">
        <f t="shared" si="24"/>
        <v>0</v>
      </c>
      <c r="AV102" s="160">
        <f t="shared" si="24"/>
        <v>120</v>
      </c>
      <c r="AW102" s="158">
        <f t="shared" si="24"/>
        <v>68</v>
      </c>
      <c r="AX102" s="159">
        <f t="shared" si="24"/>
        <v>3</v>
      </c>
      <c r="AY102" s="193">
        <f t="shared" si="24"/>
        <v>0</v>
      </c>
      <c r="AZ102" s="158">
        <f t="shared" si="24"/>
        <v>0</v>
      </c>
      <c r="BA102" s="161">
        <f t="shared" si="24"/>
        <v>0</v>
      </c>
      <c r="BB102" s="160">
        <f t="shared" si="24"/>
        <v>0</v>
      </c>
      <c r="BC102" s="158">
        <f t="shared" si="24"/>
        <v>0</v>
      </c>
      <c r="BD102" s="159">
        <f t="shared" si="24"/>
        <v>0</v>
      </c>
      <c r="BE102" s="502">
        <f t="shared" si="24"/>
        <v>6</v>
      </c>
      <c r="BF102" s="502"/>
      <c r="BG102" s="546" t="s">
        <v>219</v>
      </c>
      <c r="BH102" s="547"/>
      <c r="BI102" s="547"/>
      <c r="BJ102" s="548"/>
    </row>
    <row r="103" spans="1:62" ht="114" customHeight="1" x14ac:dyDescent="0.25">
      <c r="A103" s="39"/>
      <c r="B103" s="124" t="s">
        <v>227</v>
      </c>
      <c r="C103" s="417" t="s">
        <v>228</v>
      </c>
      <c r="D103" s="418"/>
      <c r="E103" s="418"/>
      <c r="F103" s="418"/>
      <c r="G103" s="418"/>
      <c r="H103" s="418"/>
      <c r="I103" s="418"/>
      <c r="J103" s="418"/>
      <c r="K103" s="418"/>
      <c r="L103" s="418"/>
      <c r="M103" s="418"/>
      <c r="N103" s="418"/>
      <c r="O103" s="418"/>
      <c r="P103" s="419"/>
      <c r="Q103" s="474">
        <v>6</v>
      </c>
      <c r="R103" s="510"/>
      <c r="S103" s="474"/>
      <c r="T103" s="535"/>
      <c r="U103" s="533">
        <v>120</v>
      </c>
      <c r="V103" s="531"/>
      <c r="W103" s="530">
        <v>68</v>
      </c>
      <c r="X103" s="532"/>
      <c r="Y103" s="533">
        <v>34</v>
      </c>
      <c r="Z103" s="531"/>
      <c r="AA103" s="530">
        <v>34</v>
      </c>
      <c r="AB103" s="531"/>
      <c r="AC103" s="530"/>
      <c r="AD103" s="531"/>
      <c r="AE103" s="530"/>
      <c r="AF103" s="532"/>
      <c r="AG103" s="192"/>
      <c r="AH103" s="163"/>
      <c r="AI103" s="165"/>
      <c r="AJ103" s="162"/>
      <c r="AK103" s="163"/>
      <c r="AL103" s="164"/>
      <c r="AM103" s="192"/>
      <c r="AN103" s="163"/>
      <c r="AO103" s="165"/>
      <c r="AP103" s="162"/>
      <c r="AQ103" s="163"/>
      <c r="AR103" s="164"/>
      <c r="AS103" s="192"/>
      <c r="AT103" s="163"/>
      <c r="AU103" s="165"/>
      <c r="AV103" s="162">
        <v>120</v>
      </c>
      <c r="AW103" s="163">
        <v>68</v>
      </c>
      <c r="AX103" s="164">
        <v>3</v>
      </c>
      <c r="AY103" s="192"/>
      <c r="AZ103" s="163"/>
      <c r="BA103" s="165"/>
      <c r="BB103" s="162"/>
      <c r="BC103" s="163"/>
      <c r="BD103" s="164"/>
      <c r="BE103" s="545">
        <f>SUM(AI103,AL103,AO103,AR103,AU103,AX103,BA103,BD103,)</f>
        <v>3</v>
      </c>
      <c r="BF103" s="545"/>
      <c r="BG103" s="546"/>
      <c r="BH103" s="547"/>
      <c r="BI103" s="547"/>
      <c r="BJ103" s="548"/>
    </row>
    <row r="104" spans="1:62" ht="76.5" customHeight="1" x14ac:dyDescent="0.25">
      <c r="A104" s="39"/>
      <c r="B104" s="124" t="s">
        <v>229</v>
      </c>
      <c r="C104" s="417" t="s">
        <v>230</v>
      </c>
      <c r="D104" s="418"/>
      <c r="E104" s="418"/>
      <c r="F104" s="418"/>
      <c r="G104" s="418"/>
      <c r="H104" s="418"/>
      <c r="I104" s="418"/>
      <c r="J104" s="418"/>
      <c r="K104" s="418"/>
      <c r="L104" s="418"/>
      <c r="M104" s="418"/>
      <c r="N104" s="418"/>
      <c r="O104" s="418"/>
      <c r="P104" s="419"/>
      <c r="Q104" s="474">
        <v>2</v>
      </c>
      <c r="R104" s="510"/>
      <c r="S104" s="474"/>
      <c r="T104" s="535"/>
      <c r="U104" s="533">
        <v>120</v>
      </c>
      <c r="V104" s="531"/>
      <c r="W104" s="530">
        <v>68</v>
      </c>
      <c r="X104" s="532"/>
      <c r="Y104" s="533">
        <v>34</v>
      </c>
      <c r="Z104" s="531"/>
      <c r="AA104" s="530">
        <v>34</v>
      </c>
      <c r="AB104" s="531"/>
      <c r="AC104" s="530"/>
      <c r="AD104" s="531"/>
      <c r="AE104" s="530"/>
      <c r="AF104" s="532"/>
      <c r="AG104" s="192"/>
      <c r="AH104" s="163"/>
      <c r="AI104" s="165"/>
      <c r="AJ104" s="162">
        <v>120</v>
      </c>
      <c r="AK104" s="163">
        <v>68</v>
      </c>
      <c r="AL104" s="164">
        <v>3</v>
      </c>
      <c r="AM104" s="192"/>
      <c r="AN104" s="163"/>
      <c r="AO104" s="165"/>
      <c r="AP104" s="162"/>
      <c r="AQ104" s="163"/>
      <c r="AR104" s="164"/>
      <c r="AS104" s="192"/>
      <c r="AT104" s="163"/>
      <c r="AU104" s="165"/>
      <c r="AV104" s="162"/>
      <c r="AW104" s="163"/>
      <c r="AX104" s="164"/>
      <c r="AY104" s="192"/>
      <c r="AZ104" s="163"/>
      <c r="BA104" s="165"/>
      <c r="BB104" s="162"/>
      <c r="BC104" s="163"/>
      <c r="BD104" s="164"/>
      <c r="BE104" s="545">
        <f>SUM(AI104,AL104,AO104,AR104,AU104,AX104,BA104,BD104,)</f>
        <v>3</v>
      </c>
      <c r="BF104" s="545"/>
      <c r="BG104" s="546"/>
      <c r="BH104" s="547"/>
      <c r="BI104" s="547"/>
      <c r="BJ104" s="548"/>
    </row>
    <row r="105" spans="1:62" ht="165.75" customHeight="1" x14ac:dyDescent="0.25">
      <c r="A105" s="39"/>
      <c r="B105" s="123" t="s">
        <v>231</v>
      </c>
      <c r="C105" s="407" t="s">
        <v>232</v>
      </c>
      <c r="D105" s="408"/>
      <c r="E105" s="408"/>
      <c r="F105" s="408"/>
      <c r="G105" s="408"/>
      <c r="H105" s="408"/>
      <c r="I105" s="408"/>
      <c r="J105" s="408"/>
      <c r="K105" s="408"/>
      <c r="L105" s="408"/>
      <c r="M105" s="408"/>
      <c r="N105" s="408"/>
      <c r="O105" s="408"/>
      <c r="P105" s="409"/>
      <c r="Q105" s="483"/>
      <c r="R105" s="579"/>
      <c r="S105" s="483"/>
      <c r="T105" s="580"/>
      <c r="U105" s="404">
        <f>SUM(U106:V107)</f>
        <v>198</v>
      </c>
      <c r="V105" s="501"/>
      <c r="W105" s="563">
        <f>SUM(W106:X107)</f>
        <v>106</v>
      </c>
      <c r="X105" s="405"/>
      <c r="Y105" s="404">
        <f>SUM(Y106:Z107)</f>
        <v>54</v>
      </c>
      <c r="Z105" s="501"/>
      <c r="AA105" s="563">
        <f>SUM(AA106:AB107)</f>
        <v>52</v>
      </c>
      <c r="AB105" s="501"/>
      <c r="AC105" s="563">
        <f>SUM(AC106:AD107)</f>
        <v>0</v>
      </c>
      <c r="AD105" s="501"/>
      <c r="AE105" s="563">
        <f>SUM(AE106:AF107)</f>
        <v>0</v>
      </c>
      <c r="AF105" s="405"/>
      <c r="AG105" s="193">
        <f>SUM(AG106:AH107)</f>
        <v>0</v>
      </c>
      <c r="AH105" s="158">
        <f>SUM(AH106:AI107)</f>
        <v>0</v>
      </c>
      <c r="AI105" s="161">
        <f t="shared" ref="AI105:AY105" si="25">SUM(AI106:AI107)</f>
        <v>0</v>
      </c>
      <c r="AJ105" s="160">
        <f t="shared" si="25"/>
        <v>0</v>
      </c>
      <c r="AK105" s="158">
        <f t="shared" si="25"/>
        <v>0</v>
      </c>
      <c r="AL105" s="159">
        <f t="shared" si="25"/>
        <v>0</v>
      </c>
      <c r="AM105" s="193">
        <f t="shared" si="25"/>
        <v>0</v>
      </c>
      <c r="AN105" s="158">
        <f t="shared" si="25"/>
        <v>0</v>
      </c>
      <c r="AO105" s="161">
        <f t="shared" si="25"/>
        <v>0</v>
      </c>
      <c r="AP105" s="160">
        <f t="shared" si="25"/>
        <v>0</v>
      </c>
      <c r="AQ105" s="158">
        <f t="shared" si="25"/>
        <v>0</v>
      </c>
      <c r="AR105" s="159">
        <f t="shared" si="25"/>
        <v>0</v>
      </c>
      <c r="AS105" s="193">
        <f t="shared" si="25"/>
        <v>108</v>
      </c>
      <c r="AT105" s="158">
        <f t="shared" si="25"/>
        <v>72</v>
      </c>
      <c r="AU105" s="161">
        <f t="shared" si="25"/>
        <v>3</v>
      </c>
      <c r="AV105" s="160">
        <f t="shared" si="25"/>
        <v>90</v>
      </c>
      <c r="AW105" s="158">
        <f t="shared" si="25"/>
        <v>34</v>
      </c>
      <c r="AX105" s="159">
        <f t="shared" si="25"/>
        <v>3</v>
      </c>
      <c r="AY105" s="193">
        <f t="shared" si="25"/>
        <v>0</v>
      </c>
      <c r="AZ105" s="158"/>
      <c r="BA105" s="161"/>
      <c r="BB105" s="160">
        <f>SUM(BB106:BB107)</f>
        <v>0</v>
      </c>
      <c r="BC105" s="158">
        <f>SUM(BC106:BC107)</f>
        <v>0</v>
      </c>
      <c r="BD105" s="159">
        <f>SUM(BD106:BD107)</f>
        <v>0</v>
      </c>
      <c r="BE105" s="502">
        <f>SUM(BE106:BF108)</f>
        <v>6</v>
      </c>
      <c r="BF105" s="502"/>
      <c r="BG105" s="587" t="s">
        <v>452</v>
      </c>
      <c r="BH105" s="588"/>
      <c r="BI105" s="588"/>
      <c r="BJ105" s="589"/>
    </row>
    <row r="106" spans="1:62" ht="87" customHeight="1" x14ac:dyDescent="0.25">
      <c r="A106" s="39"/>
      <c r="B106" s="124" t="s">
        <v>233</v>
      </c>
      <c r="C106" s="425" t="s">
        <v>156</v>
      </c>
      <c r="D106" s="425"/>
      <c r="E106" s="425"/>
      <c r="F106" s="425"/>
      <c r="G106" s="425"/>
      <c r="H106" s="425"/>
      <c r="I106" s="425"/>
      <c r="J106" s="425"/>
      <c r="K106" s="425"/>
      <c r="L106" s="425"/>
      <c r="M106" s="425"/>
      <c r="N106" s="425"/>
      <c r="O106" s="425"/>
      <c r="P106" s="425"/>
      <c r="Q106" s="426"/>
      <c r="R106" s="426"/>
      <c r="S106" s="426"/>
      <c r="T106" s="480"/>
      <c r="U106" s="438"/>
      <c r="V106" s="436"/>
      <c r="W106" s="436"/>
      <c r="X106" s="437"/>
      <c r="Y106" s="431"/>
      <c r="Z106" s="584"/>
      <c r="AA106" s="441"/>
      <c r="AB106" s="584"/>
      <c r="AC106" s="441"/>
      <c r="AD106" s="584"/>
      <c r="AE106" s="441"/>
      <c r="AF106" s="432"/>
      <c r="AG106" s="194"/>
      <c r="AH106" s="172"/>
      <c r="AI106" s="174"/>
      <c r="AJ106" s="171"/>
      <c r="AK106" s="172"/>
      <c r="AL106" s="173"/>
      <c r="AM106" s="194"/>
      <c r="AN106" s="172"/>
      <c r="AO106" s="174"/>
      <c r="AP106" s="171"/>
      <c r="AQ106" s="172"/>
      <c r="AR106" s="173"/>
      <c r="AS106" s="194"/>
      <c r="AT106" s="172"/>
      <c r="AU106" s="174"/>
      <c r="AV106" s="171"/>
      <c r="AW106" s="172"/>
      <c r="AX106" s="173"/>
      <c r="AY106" s="194"/>
      <c r="AZ106" s="172"/>
      <c r="BA106" s="174"/>
      <c r="BB106" s="171"/>
      <c r="BC106" s="172"/>
      <c r="BD106" s="173"/>
      <c r="BE106" s="432"/>
      <c r="BF106" s="431"/>
      <c r="BG106" s="375"/>
      <c r="BH106" s="375"/>
      <c r="BI106" s="375"/>
      <c r="BJ106" s="375"/>
    </row>
    <row r="107" spans="1:62" ht="80.25" customHeight="1" x14ac:dyDescent="0.25">
      <c r="A107" s="39"/>
      <c r="B107" s="138" t="s">
        <v>234</v>
      </c>
      <c r="C107" s="368" t="s">
        <v>235</v>
      </c>
      <c r="D107" s="368"/>
      <c r="E107" s="368"/>
      <c r="F107" s="368"/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426">
        <v>6</v>
      </c>
      <c r="R107" s="426"/>
      <c r="S107" s="426">
        <v>5</v>
      </c>
      <c r="T107" s="480"/>
      <c r="U107" s="438">
        <f>SUM(AG107+AJ107+AM107+AP107+AS107+AV107+AY107+BB107)</f>
        <v>198</v>
      </c>
      <c r="V107" s="436"/>
      <c r="W107" s="436">
        <v>106</v>
      </c>
      <c r="X107" s="437"/>
      <c r="Y107" s="438">
        <v>54</v>
      </c>
      <c r="Z107" s="436"/>
      <c r="AA107" s="436">
        <v>52</v>
      </c>
      <c r="AB107" s="436"/>
      <c r="AC107" s="436"/>
      <c r="AD107" s="436"/>
      <c r="AE107" s="436"/>
      <c r="AF107" s="437"/>
      <c r="AG107" s="584"/>
      <c r="AH107" s="436"/>
      <c r="AI107" s="441"/>
      <c r="AJ107" s="438"/>
      <c r="AK107" s="436"/>
      <c r="AL107" s="437"/>
      <c r="AM107" s="584"/>
      <c r="AN107" s="436"/>
      <c r="AO107" s="441"/>
      <c r="AP107" s="438"/>
      <c r="AQ107" s="436"/>
      <c r="AR107" s="437"/>
      <c r="AS107" s="584">
        <v>108</v>
      </c>
      <c r="AT107" s="436">
        <v>72</v>
      </c>
      <c r="AU107" s="441">
        <v>3</v>
      </c>
      <c r="AV107" s="438">
        <v>90</v>
      </c>
      <c r="AW107" s="436">
        <v>34</v>
      </c>
      <c r="AX107" s="437">
        <v>3</v>
      </c>
      <c r="AY107" s="584"/>
      <c r="AZ107" s="436"/>
      <c r="BA107" s="441"/>
      <c r="BB107" s="438"/>
      <c r="BC107" s="436"/>
      <c r="BD107" s="437"/>
      <c r="BE107" s="584">
        <f>SUM(AI107,AL107,AO107,AR107,AU107,AX107,BA107,BD107,)</f>
        <v>6</v>
      </c>
      <c r="BF107" s="442"/>
      <c r="BG107" s="605"/>
      <c r="BH107" s="606"/>
      <c r="BI107" s="606"/>
      <c r="BJ107" s="607"/>
    </row>
    <row r="108" spans="1:62" ht="114.75" customHeight="1" x14ac:dyDescent="0.25">
      <c r="A108" s="94"/>
      <c r="B108" s="138" t="s">
        <v>236</v>
      </c>
      <c r="C108" s="368" t="s">
        <v>237</v>
      </c>
      <c r="D108" s="368"/>
      <c r="E108" s="368"/>
      <c r="F108" s="368"/>
      <c r="G108" s="368"/>
      <c r="H108" s="368"/>
      <c r="I108" s="368"/>
      <c r="J108" s="368"/>
      <c r="K108" s="368"/>
      <c r="L108" s="368"/>
      <c r="M108" s="368"/>
      <c r="N108" s="368"/>
      <c r="O108" s="368"/>
      <c r="P108" s="368"/>
      <c r="Q108" s="445"/>
      <c r="R108" s="445"/>
      <c r="S108" s="426"/>
      <c r="T108" s="480"/>
      <c r="U108" s="598"/>
      <c r="V108" s="581"/>
      <c r="W108" s="581"/>
      <c r="X108" s="599"/>
      <c r="Y108" s="598"/>
      <c r="Z108" s="581"/>
      <c r="AA108" s="581"/>
      <c r="AB108" s="581"/>
      <c r="AC108" s="581"/>
      <c r="AD108" s="581"/>
      <c r="AE108" s="582"/>
      <c r="AF108" s="583"/>
      <c r="AG108" s="585"/>
      <c r="AH108" s="581"/>
      <c r="AI108" s="586"/>
      <c r="AJ108" s="598"/>
      <c r="AK108" s="582"/>
      <c r="AL108" s="583"/>
      <c r="AM108" s="585"/>
      <c r="AN108" s="582"/>
      <c r="AO108" s="586"/>
      <c r="AP108" s="598"/>
      <c r="AQ108" s="582"/>
      <c r="AR108" s="583"/>
      <c r="AS108" s="585"/>
      <c r="AT108" s="582"/>
      <c r="AU108" s="586"/>
      <c r="AV108" s="598"/>
      <c r="AW108" s="582"/>
      <c r="AX108" s="583"/>
      <c r="AY108" s="585"/>
      <c r="AZ108" s="581"/>
      <c r="BA108" s="595"/>
      <c r="BB108" s="596"/>
      <c r="BC108" s="582"/>
      <c r="BD108" s="583"/>
      <c r="BE108" s="597"/>
      <c r="BF108" s="442"/>
      <c r="BG108" s="608"/>
      <c r="BH108" s="609"/>
      <c r="BI108" s="609"/>
      <c r="BJ108" s="610"/>
    </row>
    <row r="109" spans="1:62" ht="124.5" customHeight="1" x14ac:dyDescent="0.25">
      <c r="A109" s="94"/>
      <c r="B109" s="87" t="s">
        <v>403</v>
      </c>
      <c r="C109" s="611" t="s">
        <v>239</v>
      </c>
      <c r="D109" s="612"/>
      <c r="E109" s="612"/>
      <c r="F109" s="612"/>
      <c r="G109" s="612"/>
      <c r="H109" s="612"/>
      <c r="I109" s="612"/>
      <c r="J109" s="612"/>
      <c r="K109" s="612"/>
      <c r="L109" s="612"/>
      <c r="M109" s="612"/>
      <c r="N109" s="612"/>
      <c r="O109" s="612"/>
      <c r="P109" s="613"/>
      <c r="Q109" s="614"/>
      <c r="R109" s="615"/>
      <c r="S109" s="616" t="s">
        <v>240</v>
      </c>
      <c r="T109" s="617"/>
      <c r="U109" s="381">
        <f>SUM(U111:V113)</f>
        <v>336</v>
      </c>
      <c r="V109" s="591"/>
      <c r="W109" s="590">
        <f>SUM(W111:X113)</f>
        <v>176</v>
      </c>
      <c r="X109" s="382"/>
      <c r="Y109" s="381">
        <f>SUM(Y111:Z113)</f>
        <v>176</v>
      </c>
      <c r="Z109" s="591"/>
      <c r="AA109" s="590">
        <f>SUM(AA111:AA113)</f>
        <v>0</v>
      </c>
      <c r="AB109" s="591"/>
      <c r="AC109" s="590">
        <f>SUM(AC111:AC113)</f>
        <v>0</v>
      </c>
      <c r="AD109" s="591"/>
      <c r="AE109" s="590">
        <f>SUM(AE111:AE113)</f>
        <v>0</v>
      </c>
      <c r="AF109" s="382"/>
      <c r="AG109" s="179">
        <f t="shared" ref="AG109:BC109" si="26">SUM(AG111:AG113)</f>
        <v>0</v>
      </c>
      <c r="AH109" s="195">
        <f t="shared" si="26"/>
        <v>0</v>
      </c>
      <c r="AI109" s="196">
        <f t="shared" si="26"/>
        <v>0</v>
      </c>
      <c r="AJ109" s="179">
        <f t="shared" si="26"/>
        <v>0</v>
      </c>
      <c r="AK109" s="195">
        <f t="shared" si="26"/>
        <v>0</v>
      </c>
      <c r="AL109" s="196">
        <f t="shared" si="26"/>
        <v>0</v>
      </c>
      <c r="AM109" s="179">
        <f t="shared" si="26"/>
        <v>0</v>
      </c>
      <c r="AN109" s="195">
        <f t="shared" si="26"/>
        <v>0</v>
      </c>
      <c r="AO109" s="196">
        <f t="shared" si="26"/>
        <v>0</v>
      </c>
      <c r="AP109" s="179">
        <f t="shared" si="26"/>
        <v>0</v>
      </c>
      <c r="AQ109" s="195">
        <f t="shared" si="26"/>
        <v>0</v>
      </c>
      <c r="AR109" s="196">
        <f t="shared" si="26"/>
        <v>0</v>
      </c>
      <c r="AS109" s="179">
        <f t="shared" si="26"/>
        <v>0</v>
      </c>
      <c r="AT109" s="195">
        <f t="shared" si="26"/>
        <v>0</v>
      </c>
      <c r="AU109" s="196">
        <f t="shared" si="26"/>
        <v>0</v>
      </c>
      <c r="AV109" s="179">
        <f t="shared" si="26"/>
        <v>120</v>
      </c>
      <c r="AW109" s="195">
        <f t="shared" si="26"/>
        <v>68</v>
      </c>
      <c r="AX109" s="196">
        <f t="shared" si="26"/>
        <v>3</v>
      </c>
      <c r="AY109" s="179">
        <f t="shared" si="26"/>
        <v>216</v>
      </c>
      <c r="AZ109" s="195">
        <f t="shared" si="26"/>
        <v>108</v>
      </c>
      <c r="BA109" s="196">
        <f t="shared" si="26"/>
        <v>6</v>
      </c>
      <c r="BB109" s="179">
        <f t="shared" si="26"/>
        <v>0</v>
      </c>
      <c r="BC109" s="195">
        <f t="shared" si="26"/>
        <v>0</v>
      </c>
      <c r="BD109" s="197"/>
      <c r="BE109" s="381">
        <f>SUM(BE111:BF113)</f>
        <v>9</v>
      </c>
      <c r="BF109" s="382"/>
      <c r="BG109" s="592"/>
      <c r="BH109" s="593"/>
      <c r="BI109" s="593"/>
      <c r="BJ109" s="594"/>
    </row>
    <row r="110" spans="1:62" ht="154.5" customHeight="1" x14ac:dyDescent="0.25">
      <c r="A110" s="39"/>
      <c r="B110" s="130" t="s">
        <v>404</v>
      </c>
      <c r="C110" s="384" t="s">
        <v>242</v>
      </c>
      <c r="D110" s="384"/>
      <c r="E110" s="384"/>
      <c r="F110" s="384"/>
      <c r="G110" s="384"/>
      <c r="H110" s="384"/>
      <c r="I110" s="384"/>
      <c r="J110" s="384"/>
      <c r="K110" s="384"/>
      <c r="L110" s="384"/>
      <c r="M110" s="384"/>
      <c r="N110" s="384"/>
      <c r="O110" s="384"/>
      <c r="P110" s="384"/>
      <c r="Q110" s="385"/>
      <c r="R110" s="385"/>
      <c r="S110" s="385"/>
      <c r="T110" s="467"/>
      <c r="U110" s="600"/>
      <c r="V110" s="601"/>
      <c r="W110" s="601"/>
      <c r="X110" s="602"/>
      <c r="Y110" s="525"/>
      <c r="Z110" s="601"/>
      <c r="AA110" s="601">
        <f>SUM(AA111:AB113)</f>
        <v>0</v>
      </c>
      <c r="AB110" s="601"/>
      <c r="AC110" s="601">
        <f>SUM(AC111:AD113)</f>
        <v>0</v>
      </c>
      <c r="AD110" s="601"/>
      <c r="AE110" s="601">
        <f>SUM(AE111:AF113)</f>
        <v>0</v>
      </c>
      <c r="AF110" s="602"/>
      <c r="AG110" s="166">
        <f t="shared" ref="AG110:AM110" si="27">SUM(AG111:AH113)</f>
        <v>0</v>
      </c>
      <c r="AH110" s="167">
        <f t="shared" si="27"/>
        <v>0</v>
      </c>
      <c r="AI110" s="168">
        <f t="shared" si="27"/>
        <v>0</v>
      </c>
      <c r="AJ110" s="166">
        <f t="shared" si="27"/>
        <v>0</v>
      </c>
      <c r="AK110" s="167">
        <f t="shared" si="27"/>
        <v>0</v>
      </c>
      <c r="AL110" s="168">
        <f t="shared" si="27"/>
        <v>0</v>
      </c>
      <c r="AM110" s="166">
        <f t="shared" si="27"/>
        <v>0</v>
      </c>
      <c r="AN110" s="167"/>
      <c r="AO110" s="168">
        <f>SUM(AO111:AO113)</f>
        <v>0</v>
      </c>
      <c r="AP110" s="166">
        <f>SUM(AP111:AP113)</f>
        <v>0</v>
      </c>
      <c r="AQ110" s="167">
        <f>SUM(AQ111:AQ113)</f>
        <v>0</v>
      </c>
      <c r="AR110" s="168">
        <f>SUM(AR111:AR113)</f>
        <v>0</v>
      </c>
      <c r="AS110" s="166">
        <f>SUM(AS111:AS113)</f>
        <v>0</v>
      </c>
      <c r="AT110" s="167"/>
      <c r="AU110" s="168">
        <f>SUM(AU111:AU113)</f>
        <v>0</v>
      </c>
      <c r="AV110" s="166"/>
      <c r="AW110" s="167"/>
      <c r="AX110" s="168"/>
      <c r="AY110" s="166"/>
      <c r="AZ110" s="167"/>
      <c r="BA110" s="168"/>
      <c r="BB110" s="166"/>
      <c r="BC110" s="167"/>
      <c r="BD110" s="169"/>
      <c r="BE110" s="603"/>
      <c r="BF110" s="603"/>
      <c r="BG110" s="604" t="s">
        <v>336</v>
      </c>
      <c r="BH110" s="604"/>
      <c r="BI110" s="604"/>
      <c r="BJ110" s="604"/>
    </row>
    <row r="111" spans="1:62" ht="87.75" customHeight="1" x14ac:dyDescent="0.25">
      <c r="A111" s="39"/>
      <c r="B111" s="124" t="s">
        <v>408</v>
      </c>
      <c r="C111" s="368" t="s">
        <v>243</v>
      </c>
      <c r="D111" s="368"/>
      <c r="E111" s="368"/>
      <c r="F111" s="368"/>
      <c r="G111" s="368"/>
      <c r="H111" s="368"/>
      <c r="I111" s="368"/>
      <c r="J111" s="368"/>
      <c r="K111" s="368"/>
      <c r="L111" s="368"/>
      <c r="M111" s="368"/>
      <c r="N111" s="368"/>
      <c r="O111" s="368"/>
      <c r="P111" s="368"/>
      <c r="Q111" s="369"/>
      <c r="R111" s="369"/>
      <c r="S111" s="369">
        <v>6</v>
      </c>
      <c r="T111" s="474"/>
      <c r="U111" s="475">
        <v>120</v>
      </c>
      <c r="V111" s="476"/>
      <c r="W111" s="476">
        <v>68</v>
      </c>
      <c r="X111" s="477"/>
      <c r="Y111" s="531">
        <v>68</v>
      </c>
      <c r="Z111" s="476"/>
      <c r="AA111" s="476"/>
      <c r="AB111" s="476"/>
      <c r="AC111" s="476"/>
      <c r="AD111" s="476"/>
      <c r="AE111" s="476"/>
      <c r="AF111" s="477"/>
      <c r="AG111" s="162"/>
      <c r="AH111" s="163"/>
      <c r="AI111" s="164"/>
      <c r="AJ111" s="162"/>
      <c r="AK111" s="163"/>
      <c r="AL111" s="164"/>
      <c r="AM111" s="162"/>
      <c r="AN111" s="163"/>
      <c r="AO111" s="164"/>
      <c r="AP111" s="162"/>
      <c r="AQ111" s="163"/>
      <c r="AR111" s="164"/>
      <c r="AS111" s="162"/>
      <c r="AT111" s="163"/>
      <c r="AU111" s="164"/>
      <c r="AV111" s="162">
        <v>120</v>
      </c>
      <c r="AW111" s="163">
        <v>68</v>
      </c>
      <c r="AX111" s="164">
        <v>3</v>
      </c>
      <c r="AY111" s="162"/>
      <c r="AZ111" s="163"/>
      <c r="BA111" s="164"/>
      <c r="BB111" s="162"/>
      <c r="BC111" s="163"/>
      <c r="BD111" s="165"/>
      <c r="BE111" s="374">
        <f>SUM(AI111+AL111+AO111+AR111+AU111+AX111+BA111+BD111)</f>
        <v>3</v>
      </c>
      <c r="BF111" s="374"/>
      <c r="BG111" s="397"/>
      <c r="BH111" s="397"/>
      <c r="BI111" s="397"/>
      <c r="BJ111" s="397"/>
    </row>
    <row r="112" spans="1:62" ht="166.5" customHeight="1" x14ac:dyDescent="0.25">
      <c r="A112" s="39"/>
      <c r="B112" s="124" t="s">
        <v>407</v>
      </c>
      <c r="C112" s="368" t="s">
        <v>244</v>
      </c>
      <c r="D112" s="368"/>
      <c r="E112" s="368"/>
      <c r="F112" s="368"/>
      <c r="G112" s="368"/>
      <c r="H112" s="368"/>
      <c r="I112" s="368"/>
      <c r="J112" s="368"/>
      <c r="K112" s="368"/>
      <c r="L112" s="368"/>
      <c r="M112" s="368"/>
      <c r="N112" s="368"/>
      <c r="O112" s="368"/>
      <c r="P112" s="368"/>
      <c r="Q112" s="369"/>
      <c r="R112" s="369"/>
      <c r="S112" s="369">
        <v>7</v>
      </c>
      <c r="T112" s="474"/>
      <c r="U112" s="475">
        <v>108</v>
      </c>
      <c r="V112" s="476"/>
      <c r="W112" s="476">
        <v>54</v>
      </c>
      <c r="X112" s="477"/>
      <c r="Y112" s="531">
        <v>54</v>
      </c>
      <c r="Z112" s="476"/>
      <c r="AA112" s="476"/>
      <c r="AB112" s="476"/>
      <c r="AC112" s="476"/>
      <c r="AD112" s="476"/>
      <c r="AE112" s="476"/>
      <c r="AF112" s="477"/>
      <c r="AG112" s="162"/>
      <c r="AH112" s="163"/>
      <c r="AI112" s="164"/>
      <c r="AJ112" s="162"/>
      <c r="AK112" s="163"/>
      <c r="AL112" s="164"/>
      <c r="AM112" s="162"/>
      <c r="AN112" s="163"/>
      <c r="AO112" s="164"/>
      <c r="AP112" s="162"/>
      <c r="AQ112" s="163"/>
      <c r="AR112" s="164"/>
      <c r="AS112" s="162"/>
      <c r="AT112" s="163"/>
      <c r="AU112" s="164"/>
      <c r="AV112" s="162"/>
      <c r="AW112" s="163"/>
      <c r="AX112" s="164"/>
      <c r="AY112" s="162">
        <v>108</v>
      </c>
      <c r="AZ112" s="163">
        <v>54</v>
      </c>
      <c r="BA112" s="164">
        <v>3</v>
      </c>
      <c r="BB112" s="162"/>
      <c r="BC112" s="163"/>
      <c r="BD112" s="165"/>
      <c r="BE112" s="374">
        <f>SUM(AI112+AL112+AO112+AR112+AU112+AX112+BA112+BD112)</f>
        <v>3</v>
      </c>
      <c r="BF112" s="374"/>
      <c r="BG112" s="397"/>
      <c r="BH112" s="397"/>
      <c r="BI112" s="397"/>
      <c r="BJ112" s="397"/>
    </row>
    <row r="113" spans="1:62" ht="102.75" customHeight="1" x14ac:dyDescent="0.25">
      <c r="A113" s="39"/>
      <c r="B113" s="124" t="s">
        <v>406</v>
      </c>
      <c r="C113" s="368" t="s">
        <v>245</v>
      </c>
      <c r="D113" s="368"/>
      <c r="E113" s="368"/>
      <c r="F113" s="368"/>
      <c r="G113" s="368"/>
      <c r="H113" s="368"/>
      <c r="I113" s="368"/>
      <c r="J113" s="368"/>
      <c r="K113" s="368"/>
      <c r="L113" s="368"/>
      <c r="M113" s="368"/>
      <c r="N113" s="368"/>
      <c r="O113" s="368"/>
      <c r="P113" s="368"/>
      <c r="Q113" s="369"/>
      <c r="R113" s="369"/>
      <c r="S113" s="369">
        <v>7</v>
      </c>
      <c r="T113" s="474"/>
      <c r="U113" s="475">
        <v>108</v>
      </c>
      <c r="V113" s="476"/>
      <c r="W113" s="476">
        <v>54</v>
      </c>
      <c r="X113" s="477"/>
      <c r="Y113" s="531">
        <v>54</v>
      </c>
      <c r="Z113" s="476"/>
      <c r="AA113" s="476"/>
      <c r="AB113" s="476"/>
      <c r="AC113" s="476"/>
      <c r="AD113" s="476"/>
      <c r="AE113" s="476"/>
      <c r="AF113" s="477"/>
      <c r="AG113" s="162"/>
      <c r="AH113" s="163"/>
      <c r="AI113" s="164"/>
      <c r="AJ113" s="162"/>
      <c r="AK113" s="163"/>
      <c r="AL113" s="164"/>
      <c r="AM113" s="162"/>
      <c r="AN113" s="163"/>
      <c r="AO113" s="164"/>
      <c r="AP113" s="162"/>
      <c r="AQ113" s="163"/>
      <c r="AR113" s="164"/>
      <c r="AS113" s="162"/>
      <c r="AT113" s="163"/>
      <c r="AU113" s="164"/>
      <c r="AV113" s="162"/>
      <c r="AW113" s="163"/>
      <c r="AX113" s="164"/>
      <c r="AY113" s="162">
        <v>108</v>
      </c>
      <c r="AZ113" s="163">
        <v>54</v>
      </c>
      <c r="BA113" s="164">
        <v>3</v>
      </c>
      <c r="BB113" s="162"/>
      <c r="BC113" s="163"/>
      <c r="BD113" s="165"/>
      <c r="BE113" s="374">
        <f>SUM(AI113+AL113+AO113+AR113+AU113+AX113+BA113+BD113)</f>
        <v>3</v>
      </c>
      <c r="BF113" s="374"/>
      <c r="BG113" s="397"/>
      <c r="BH113" s="397"/>
      <c r="BI113" s="397"/>
      <c r="BJ113" s="397"/>
    </row>
    <row r="114" spans="1:62" ht="222" customHeight="1" x14ac:dyDescent="0.25">
      <c r="A114" s="39"/>
      <c r="B114" s="124" t="s">
        <v>405</v>
      </c>
      <c r="C114" s="392" t="s">
        <v>247</v>
      </c>
      <c r="D114" s="392"/>
      <c r="E114" s="392"/>
      <c r="F114" s="392"/>
      <c r="G114" s="392"/>
      <c r="H114" s="392"/>
      <c r="I114" s="392"/>
      <c r="J114" s="392"/>
      <c r="K114" s="392"/>
      <c r="L114" s="392"/>
      <c r="M114" s="392"/>
      <c r="N114" s="392"/>
      <c r="O114" s="392"/>
      <c r="P114" s="392"/>
      <c r="Q114" s="369"/>
      <c r="R114" s="369"/>
      <c r="S114" s="369"/>
      <c r="T114" s="474"/>
      <c r="U114" s="490"/>
      <c r="V114" s="491"/>
      <c r="W114" s="491"/>
      <c r="X114" s="492"/>
      <c r="Y114" s="501"/>
      <c r="Z114" s="491"/>
      <c r="AA114" s="491"/>
      <c r="AB114" s="491"/>
      <c r="AC114" s="491"/>
      <c r="AD114" s="491"/>
      <c r="AE114" s="491"/>
      <c r="AF114" s="492"/>
      <c r="AG114" s="160"/>
      <c r="AH114" s="158"/>
      <c r="AI114" s="159"/>
      <c r="AJ114" s="160"/>
      <c r="AK114" s="158"/>
      <c r="AL114" s="159"/>
      <c r="AM114" s="160"/>
      <c r="AN114" s="158"/>
      <c r="AO114" s="159"/>
      <c r="AP114" s="160"/>
      <c r="AQ114" s="158"/>
      <c r="AR114" s="159"/>
      <c r="AS114" s="160"/>
      <c r="AT114" s="158"/>
      <c r="AU114" s="159"/>
      <c r="AV114" s="160"/>
      <c r="AW114" s="158"/>
      <c r="AX114" s="159"/>
      <c r="AY114" s="160"/>
      <c r="AZ114" s="158"/>
      <c r="BA114" s="159"/>
      <c r="BB114" s="160"/>
      <c r="BC114" s="158"/>
      <c r="BD114" s="161"/>
      <c r="BE114" s="396"/>
      <c r="BF114" s="396"/>
      <c r="BG114" s="397" t="s">
        <v>450</v>
      </c>
      <c r="BH114" s="397"/>
      <c r="BI114" s="397"/>
      <c r="BJ114" s="397"/>
    </row>
    <row r="115" spans="1:62" ht="207.75" customHeight="1" x14ac:dyDescent="0.25">
      <c r="A115" s="39"/>
      <c r="B115" s="124" t="s">
        <v>409</v>
      </c>
      <c r="C115" s="368" t="s">
        <v>249</v>
      </c>
      <c r="D115" s="368"/>
      <c r="E115" s="368"/>
      <c r="F115" s="368"/>
      <c r="G115" s="368"/>
      <c r="H115" s="368"/>
      <c r="I115" s="368"/>
      <c r="J115" s="368"/>
      <c r="K115" s="368"/>
      <c r="L115" s="368"/>
      <c r="M115" s="368"/>
      <c r="N115" s="368"/>
      <c r="O115" s="368"/>
      <c r="P115" s="368"/>
      <c r="Q115" s="369"/>
      <c r="R115" s="369"/>
      <c r="S115" s="369">
        <v>6</v>
      </c>
      <c r="T115" s="474"/>
      <c r="U115" s="475">
        <v>120</v>
      </c>
      <c r="V115" s="476"/>
      <c r="W115" s="476">
        <v>68</v>
      </c>
      <c r="X115" s="477"/>
      <c r="Y115" s="531">
        <v>68</v>
      </c>
      <c r="Z115" s="476"/>
      <c r="AA115" s="476"/>
      <c r="AB115" s="476"/>
      <c r="AC115" s="476"/>
      <c r="AD115" s="476"/>
      <c r="AE115" s="476"/>
      <c r="AF115" s="477"/>
      <c r="AG115" s="162"/>
      <c r="AH115" s="163"/>
      <c r="AI115" s="164"/>
      <c r="AJ115" s="162"/>
      <c r="AK115" s="163"/>
      <c r="AL115" s="164"/>
      <c r="AM115" s="162"/>
      <c r="AN115" s="163"/>
      <c r="AO115" s="164"/>
      <c r="AP115" s="162"/>
      <c r="AQ115" s="163"/>
      <c r="AR115" s="164"/>
      <c r="AS115" s="162"/>
      <c r="AT115" s="163"/>
      <c r="AU115" s="164"/>
      <c r="AV115" s="162">
        <v>120</v>
      </c>
      <c r="AW115" s="163">
        <v>68</v>
      </c>
      <c r="AX115" s="164">
        <v>3</v>
      </c>
      <c r="AY115" s="162"/>
      <c r="AZ115" s="163"/>
      <c r="BA115" s="164"/>
      <c r="BB115" s="162"/>
      <c r="BC115" s="163"/>
      <c r="BD115" s="165"/>
      <c r="BE115" s="374">
        <f>SUM(AI115+AL115+AO115+AR115+AU115+AX115+BA115+BD115)</f>
        <v>3</v>
      </c>
      <c r="BF115" s="374"/>
      <c r="BG115" s="401"/>
      <c r="BH115" s="401"/>
      <c r="BI115" s="401"/>
      <c r="BJ115" s="401"/>
    </row>
    <row r="116" spans="1:62" ht="84" customHeight="1" x14ac:dyDescent="0.25">
      <c r="A116" s="39"/>
      <c r="B116" s="124" t="s">
        <v>410</v>
      </c>
      <c r="C116" s="368" t="s">
        <v>250</v>
      </c>
      <c r="D116" s="368"/>
      <c r="E116" s="368"/>
      <c r="F116" s="368"/>
      <c r="G116" s="368"/>
      <c r="H116" s="368"/>
      <c r="I116" s="368"/>
      <c r="J116" s="368"/>
      <c r="K116" s="368"/>
      <c r="L116" s="368"/>
      <c r="M116" s="368"/>
      <c r="N116" s="368"/>
      <c r="O116" s="368"/>
      <c r="P116" s="368"/>
      <c r="Q116" s="369"/>
      <c r="R116" s="369"/>
      <c r="S116" s="369">
        <v>7</v>
      </c>
      <c r="T116" s="474"/>
      <c r="U116" s="475">
        <v>108</v>
      </c>
      <c r="V116" s="476"/>
      <c r="W116" s="476">
        <v>54</v>
      </c>
      <c r="X116" s="477"/>
      <c r="Y116" s="531">
        <v>54</v>
      </c>
      <c r="Z116" s="476"/>
      <c r="AA116" s="476"/>
      <c r="AB116" s="476"/>
      <c r="AC116" s="476"/>
      <c r="AD116" s="476"/>
      <c r="AE116" s="476"/>
      <c r="AF116" s="477"/>
      <c r="AG116" s="162"/>
      <c r="AH116" s="163"/>
      <c r="AI116" s="164"/>
      <c r="AJ116" s="162"/>
      <c r="AK116" s="163"/>
      <c r="AL116" s="164"/>
      <c r="AM116" s="162"/>
      <c r="AN116" s="163"/>
      <c r="AO116" s="164"/>
      <c r="AP116" s="162"/>
      <c r="AQ116" s="163"/>
      <c r="AR116" s="164"/>
      <c r="AS116" s="162"/>
      <c r="AT116" s="163"/>
      <c r="AU116" s="164"/>
      <c r="AV116" s="162"/>
      <c r="AW116" s="163"/>
      <c r="AX116" s="164"/>
      <c r="AY116" s="162">
        <v>108</v>
      </c>
      <c r="AZ116" s="163">
        <v>54</v>
      </c>
      <c r="BA116" s="164">
        <v>3</v>
      </c>
      <c r="BB116" s="162"/>
      <c r="BC116" s="163"/>
      <c r="BD116" s="165"/>
      <c r="BE116" s="374">
        <f>SUM(AI116+AL116+AO116+AR116+AU116+AX116+BA116+BD116)</f>
        <v>3</v>
      </c>
      <c r="BF116" s="374"/>
      <c r="BG116" s="401"/>
      <c r="BH116" s="401"/>
      <c r="BI116" s="401"/>
      <c r="BJ116" s="401"/>
    </row>
    <row r="117" spans="1:62" ht="91.5" customHeight="1" x14ac:dyDescent="0.25">
      <c r="A117" s="39"/>
      <c r="B117" s="86" t="s">
        <v>411</v>
      </c>
      <c r="C117" s="562" t="s">
        <v>251</v>
      </c>
      <c r="D117" s="562"/>
      <c r="E117" s="562"/>
      <c r="F117" s="562"/>
      <c r="G117" s="562"/>
      <c r="H117" s="562"/>
      <c r="I117" s="562"/>
      <c r="J117" s="562"/>
      <c r="K117" s="562"/>
      <c r="L117" s="562"/>
      <c r="M117" s="562"/>
      <c r="N117" s="562"/>
      <c r="O117" s="562"/>
      <c r="P117" s="562"/>
      <c r="Q117" s="453"/>
      <c r="R117" s="453"/>
      <c r="S117" s="453">
        <v>7</v>
      </c>
      <c r="T117" s="454"/>
      <c r="U117" s="549">
        <v>108</v>
      </c>
      <c r="V117" s="550"/>
      <c r="W117" s="550">
        <v>54</v>
      </c>
      <c r="X117" s="551"/>
      <c r="Y117" s="553">
        <v>54</v>
      </c>
      <c r="Z117" s="550"/>
      <c r="AA117" s="550"/>
      <c r="AB117" s="550"/>
      <c r="AC117" s="550"/>
      <c r="AD117" s="550"/>
      <c r="AE117" s="550"/>
      <c r="AF117" s="551"/>
      <c r="AG117" s="175"/>
      <c r="AH117" s="176"/>
      <c r="AI117" s="177"/>
      <c r="AJ117" s="175"/>
      <c r="AK117" s="176"/>
      <c r="AL117" s="177"/>
      <c r="AM117" s="175"/>
      <c r="AN117" s="176"/>
      <c r="AO117" s="177"/>
      <c r="AP117" s="175"/>
      <c r="AQ117" s="176"/>
      <c r="AR117" s="177"/>
      <c r="AS117" s="175"/>
      <c r="AT117" s="176"/>
      <c r="AU117" s="177"/>
      <c r="AV117" s="175"/>
      <c r="AW117" s="176"/>
      <c r="AX117" s="177"/>
      <c r="AY117" s="175">
        <v>108</v>
      </c>
      <c r="AZ117" s="176">
        <v>54</v>
      </c>
      <c r="BA117" s="177">
        <v>3</v>
      </c>
      <c r="BB117" s="175"/>
      <c r="BC117" s="176"/>
      <c r="BD117" s="178"/>
      <c r="BE117" s="458">
        <f>SUM(AI117+AL117+AO117+AR117+AU117+AX117+BA117+BD117)</f>
        <v>3</v>
      </c>
      <c r="BF117" s="458"/>
      <c r="BG117" s="618"/>
      <c r="BH117" s="618"/>
      <c r="BI117" s="618"/>
      <c r="BJ117" s="618"/>
    </row>
    <row r="118" spans="1:62" ht="106.5" customHeight="1" x14ac:dyDescent="1.2">
      <c r="A118" s="94"/>
      <c r="B118" s="84" t="s">
        <v>238</v>
      </c>
      <c r="C118" s="376" t="s">
        <v>253</v>
      </c>
      <c r="D118" s="376"/>
      <c r="E118" s="376"/>
      <c r="F118" s="376"/>
      <c r="G118" s="376"/>
      <c r="H118" s="376"/>
      <c r="I118" s="376"/>
      <c r="J118" s="376"/>
      <c r="K118" s="376"/>
      <c r="L118" s="376"/>
      <c r="M118" s="376"/>
      <c r="N118" s="376"/>
      <c r="O118" s="376"/>
      <c r="P118" s="376"/>
      <c r="Q118" s="377"/>
      <c r="R118" s="377"/>
      <c r="S118" s="377"/>
      <c r="T118" s="378"/>
      <c r="U118" s="619"/>
      <c r="V118" s="620"/>
      <c r="W118" s="620"/>
      <c r="X118" s="621"/>
      <c r="Y118" s="622"/>
      <c r="Z118" s="620"/>
      <c r="AA118" s="620"/>
      <c r="AB118" s="620"/>
      <c r="AC118" s="620"/>
      <c r="AD118" s="620"/>
      <c r="AE118" s="620"/>
      <c r="AF118" s="621"/>
      <c r="AG118" s="198"/>
      <c r="AH118" s="199"/>
      <c r="AI118" s="200"/>
      <c r="AJ118" s="198"/>
      <c r="AK118" s="199"/>
      <c r="AL118" s="200"/>
      <c r="AM118" s="198"/>
      <c r="AN118" s="199"/>
      <c r="AO118" s="200"/>
      <c r="AP118" s="198"/>
      <c r="AQ118" s="199"/>
      <c r="AR118" s="200"/>
      <c r="AS118" s="198"/>
      <c r="AT118" s="199"/>
      <c r="AU118" s="200"/>
      <c r="AV118" s="198"/>
      <c r="AW118" s="199"/>
      <c r="AX118" s="200"/>
      <c r="AY118" s="198"/>
      <c r="AZ118" s="199"/>
      <c r="BA118" s="200"/>
      <c r="BB118" s="198"/>
      <c r="BC118" s="199"/>
      <c r="BD118" s="201"/>
      <c r="BE118" s="623"/>
      <c r="BF118" s="623"/>
      <c r="BG118" s="624"/>
      <c r="BH118" s="624"/>
      <c r="BI118" s="624"/>
      <c r="BJ118" s="624"/>
    </row>
    <row r="119" spans="1:62" ht="84" customHeight="1" x14ac:dyDescent="1.2">
      <c r="A119" s="39"/>
      <c r="B119" s="130" t="s">
        <v>241</v>
      </c>
      <c r="C119" s="625" t="s">
        <v>255</v>
      </c>
      <c r="D119" s="625"/>
      <c r="E119" s="625"/>
      <c r="F119" s="625"/>
      <c r="G119" s="625"/>
      <c r="H119" s="625"/>
      <c r="I119" s="625"/>
      <c r="J119" s="625"/>
      <c r="K119" s="625"/>
      <c r="L119" s="625"/>
      <c r="M119" s="625"/>
      <c r="N119" s="625"/>
      <c r="O119" s="625"/>
      <c r="P119" s="625"/>
      <c r="Q119" s="626"/>
      <c r="R119" s="626"/>
      <c r="S119" s="626"/>
      <c r="T119" s="627"/>
      <c r="U119" s="628" t="s">
        <v>256</v>
      </c>
      <c r="V119" s="629"/>
      <c r="W119" s="629" t="s">
        <v>256</v>
      </c>
      <c r="X119" s="630"/>
      <c r="Y119" s="631"/>
      <c r="Z119" s="629"/>
      <c r="AA119" s="629"/>
      <c r="AB119" s="629"/>
      <c r="AC119" s="629" t="s">
        <v>256</v>
      </c>
      <c r="AD119" s="629"/>
      <c r="AE119" s="629"/>
      <c r="AF119" s="630"/>
      <c r="AG119" s="202"/>
      <c r="AH119" s="203"/>
      <c r="AI119" s="204"/>
      <c r="AJ119" s="202"/>
      <c r="AK119" s="203"/>
      <c r="AL119" s="204"/>
      <c r="AM119" s="202"/>
      <c r="AN119" s="203"/>
      <c r="AO119" s="204"/>
      <c r="AP119" s="202"/>
      <c r="AQ119" s="203"/>
      <c r="AR119" s="204"/>
      <c r="AS119" s="202" t="s">
        <v>257</v>
      </c>
      <c r="AT119" s="203" t="s">
        <v>257</v>
      </c>
      <c r="AU119" s="204"/>
      <c r="AV119" s="202" t="s">
        <v>258</v>
      </c>
      <c r="AW119" s="203" t="s">
        <v>258</v>
      </c>
      <c r="AX119" s="204"/>
      <c r="AY119" s="202"/>
      <c r="AZ119" s="203"/>
      <c r="BA119" s="204"/>
      <c r="BB119" s="202"/>
      <c r="BC119" s="203"/>
      <c r="BD119" s="205"/>
      <c r="BE119" s="632"/>
      <c r="BF119" s="632"/>
      <c r="BG119" s="633"/>
      <c r="BH119" s="633"/>
      <c r="BI119" s="633"/>
      <c r="BJ119" s="633"/>
    </row>
    <row r="120" spans="1:62" s="1" customFormat="1" ht="144.75" customHeight="1" x14ac:dyDescent="1.2">
      <c r="A120" s="39"/>
      <c r="B120" s="124" t="s">
        <v>246</v>
      </c>
      <c r="C120" s="368" t="s">
        <v>261</v>
      </c>
      <c r="D120" s="368"/>
      <c r="E120" s="368"/>
      <c r="F120" s="368"/>
      <c r="G120" s="368"/>
      <c r="H120" s="368"/>
      <c r="I120" s="368"/>
      <c r="J120" s="368"/>
      <c r="K120" s="368"/>
      <c r="L120" s="368"/>
      <c r="M120" s="368"/>
      <c r="N120" s="368"/>
      <c r="O120" s="368"/>
      <c r="P120" s="368"/>
      <c r="Q120" s="426"/>
      <c r="R120" s="426"/>
      <c r="S120" s="426"/>
      <c r="T120" s="480"/>
      <c r="U120" s="438" t="s">
        <v>262</v>
      </c>
      <c r="V120" s="436"/>
      <c r="W120" s="436" t="s">
        <v>263</v>
      </c>
      <c r="X120" s="437"/>
      <c r="Y120" s="584"/>
      <c r="Z120" s="436"/>
      <c r="AA120" s="436"/>
      <c r="AB120" s="436"/>
      <c r="AC120" s="436" t="s">
        <v>263</v>
      </c>
      <c r="AD120" s="436"/>
      <c r="AE120" s="436"/>
      <c r="AF120" s="437"/>
      <c r="AG120" s="171" t="s">
        <v>264</v>
      </c>
      <c r="AH120" s="172" t="s">
        <v>265</v>
      </c>
      <c r="AI120" s="173"/>
      <c r="AJ120" s="171" t="s">
        <v>264</v>
      </c>
      <c r="AK120" s="172" t="s">
        <v>265</v>
      </c>
      <c r="AL120" s="173"/>
      <c r="AM120" s="171" t="s">
        <v>264</v>
      </c>
      <c r="AN120" s="172" t="s">
        <v>265</v>
      </c>
      <c r="AO120" s="173"/>
      <c r="AP120" s="171" t="s">
        <v>266</v>
      </c>
      <c r="AQ120" s="172" t="s">
        <v>265</v>
      </c>
      <c r="AR120" s="173"/>
      <c r="AS120" s="171"/>
      <c r="AT120" s="172"/>
      <c r="AU120" s="173"/>
      <c r="AV120" s="171"/>
      <c r="AW120" s="172"/>
      <c r="AX120" s="173"/>
      <c r="AY120" s="171"/>
      <c r="AZ120" s="172"/>
      <c r="BA120" s="173"/>
      <c r="BB120" s="171"/>
      <c r="BC120" s="172"/>
      <c r="BD120" s="174"/>
      <c r="BE120" s="634"/>
      <c r="BF120" s="634"/>
      <c r="BG120" s="504"/>
      <c r="BH120" s="504"/>
      <c r="BI120" s="504"/>
      <c r="BJ120" s="504"/>
    </row>
    <row r="121" spans="1:62" ht="121.5" customHeight="1" x14ac:dyDescent="1.2">
      <c r="A121" s="94"/>
      <c r="B121" s="84" t="s">
        <v>252</v>
      </c>
      <c r="C121" s="376" t="s">
        <v>267</v>
      </c>
      <c r="D121" s="376"/>
      <c r="E121" s="376"/>
      <c r="F121" s="376"/>
      <c r="G121" s="376"/>
      <c r="H121" s="376"/>
      <c r="I121" s="376"/>
      <c r="J121" s="376"/>
      <c r="K121" s="376"/>
      <c r="L121" s="376"/>
      <c r="M121" s="376"/>
      <c r="N121" s="376"/>
      <c r="O121" s="376"/>
      <c r="P121" s="376"/>
      <c r="Q121" s="377"/>
      <c r="R121" s="377"/>
      <c r="S121" s="377"/>
      <c r="T121" s="378"/>
      <c r="U121" s="619"/>
      <c r="V121" s="620"/>
      <c r="W121" s="620"/>
      <c r="X121" s="621"/>
      <c r="Y121" s="622"/>
      <c r="Z121" s="620"/>
      <c r="AA121" s="620"/>
      <c r="AB121" s="620"/>
      <c r="AC121" s="620"/>
      <c r="AD121" s="620"/>
      <c r="AE121" s="620"/>
      <c r="AF121" s="621"/>
      <c r="AG121" s="198"/>
      <c r="AH121" s="199"/>
      <c r="AI121" s="200"/>
      <c r="AJ121" s="198"/>
      <c r="AK121" s="199"/>
      <c r="AL121" s="200"/>
      <c r="AM121" s="198"/>
      <c r="AN121" s="199"/>
      <c r="AO121" s="200"/>
      <c r="AP121" s="198"/>
      <c r="AQ121" s="199"/>
      <c r="AR121" s="200"/>
      <c r="AS121" s="198"/>
      <c r="AT121" s="199"/>
      <c r="AU121" s="200"/>
      <c r="AV121" s="198"/>
      <c r="AW121" s="199"/>
      <c r="AX121" s="200"/>
      <c r="AY121" s="198"/>
      <c r="AZ121" s="199"/>
      <c r="BA121" s="200"/>
      <c r="BB121" s="198"/>
      <c r="BC121" s="199"/>
      <c r="BD121" s="201"/>
      <c r="BE121" s="623"/>
      <c r="BF121" s="623"/>
      <c r="BG121" s="635"/>
      <c r="BH121" s="635"/>
      <c r="BI121" s="635"/>
      <c r="BJ121" s="635"/>
    </row>
    <row r="122" spans="1:62" ht="87.75" customHeight="1" x14ac:dyDescent="0.25">
      <c r="A122" s="39"/>
      <c r="B122" s="130" t="s">
        <v>254</v>
      </c>
      <c r="C122" s="625" t="s">
        <v>255</v>
      </c>
      <c r="D122" s="625"/>
      <c r="E122" s="625"/>
      <c r="F122" s="625"/>
      <c r="G122" s="625"/>
      <c r="H122" s="625"/>
      <c r="I122" s="625"/>
      <c r="J122" s="625"/>
      <c r="K122" s="625"/>
      <c r="L122" s="625"/>
      <c r="M122" s="625"/>
      <c r="N122" s="625"/>
      <c r="O122" s="625"/>
      <c r="P122" s="625"/>
      <c r="Q122" s="626"/>
      <c r="R122" s="626"/>
      <c r="S122" s="636" t="s">
        <v>268</v>
      </c>
      <c r="T122" s="627"/>
      <c r="U122" s="628" t="s">
        <v>269</v>
      </c>
      <c r="V122" s="629"/>
      <c r="W122" s="629" t="s">
        <v>269</v>
      </c>
      <c r="X122" s="630"/>
      <c r="Y122" s="631"/>
      <c r="Z122" s="629"/>
      <c r="AA122" s="629"/>
      <c r="AB122" s="629"/>
      <c r="AC122" s="629" t="s">
        <v>269</v>
      </c>
      <c r="AD122" s="629"/>
      <c r="AE122" s="629"/>
      <c r="AF122" s="630"/>
      <c r="AG122" s="202" t="s">
        <v>270</v>
      </c>
      <c r="AH122" s="203" t="s">
        <v>270</v>
      </c>
      <c r="AI122" s="204"/>
      <c r="AJ122" s="202" t="s">
        <v>271</v>
      </c>
      <c r="AK122" s="203" t="s">
        <v>271</v>
      </c>
      <c r="AL122" s="204"/>
      <c r="AM122" s="202" t="s">
        <v>270</v>
      </c>
      <c r="AN122" s="203" t="s">
        <v>270</v>
      </c>
      <c r="AO122" s="204"/>
      <c r="AP122" s="202" t="s">
        <v>271</v>
      </c>
      <c r="AQ122" s="203" t="s">
        <v>271</v>
      </c>
      <c r="AR122" s="204"/>
      <c r="AS122" s="202" t="s">
        <v>257</v>
      </c>
      <c r="AT122" s="203" t="s">
        <v>257</v>
      </c>
      <c r="AU122" s="204"/>
      <c r="AV122" s="202" t="s">
        <v>258</v>
      </c>
      <c r="AW122" s="203" t="s">
        <v>258</v>
      </c>
      <c r="AX122" s="204"/>
      <c r="AY122" s="202"/>
      <c r="AZ122" s="203"/>
      <c r="BA122" s="204"/>
      <c r="BB122" s="202"/>
      <c r="BC122" s="203"/>
      <c r="BD122" s="205"/>
      <c r="BE122" s="637"/>
      <c r="BF122" s="637"/>
      <c r="BG122" s="604" t="s">
        <v>386</v>
      </c>
      <c r="BH122" s="604"/>
      <c r="BI122" s="604"/>
      <c r="BJ122" s="604"/>
    </row>
    <row r="123" spans="1:62" ht="138.75" customHeight="1" x14ac:dyDescent="0.25">
      <c r="A123" s="39"/>
      <c r="B123" s="124" t="s">
        <v>260</v>
      </c>
      <c r="C123" s="638" t="s">
        <v>272</v>
      </c>
      <c r="D123" s="639"/>
      <c r="E123" s="639"/>
      <c r="F123" s="639"/>
      <c r="G123" s="639"/>
      <c r="H123" s="639"/>
      <c r="I123" s="639"/>
      <c r="J123" s="639"/>
      <c r="K123" s="639"/>
      <c r="L123" s="639"/>
      <c r="M123" s="639"/>
      <c r="N123" s="639"/>
      <c r="O123" s="639"/>
      <c r="P123" s="640"/>
      <c r="Q123" s="426"/>
      <c r="R123" s="426"/>
      <c r="S123" s="426" t="s">
        <v>273</v>
      </c>
      <c r="T123" s="480"/>
      <c r="U123" s="438" t="s">
        <v>274</v>
      </c>
      <c r="V123" s="436"/>
      <c r="W123" s="436" t="s">
        <v>258</v>
      </c>
      <c r="X123" s="437"/>
      <c r="Y123" s="584" t="s">
        <v>273</v>
      </c>
      <c r="Z123" s="436"/>
      <c r="AA123" s="436"/>
      <c r="AB123" s="436"/>
      <c r="AC123" s="436" t="s">
        <v>275</v>
      </c>
      <c r="AD123" s="436"/>
      <c r="AE123" s="436"/>
      <c r="AF123" s="437"/>
      <c r="AG123" s="171"/>
      <c r="AH123" s="172"/>
      <c r="AI123" s="173"/>
      <c r="AJ123" s="171"/>
      <c r="AK123" s="172"/>
      <c r="AL123" s="173"/>
      <c r="AM123" s="171"/>
      <c r="AN123" s="172"/>
      <c r="AO123" s="173"/>
      <c r="AP123" s="171"/>
      <c r="AQ123" s="172"/>
      <c r="AR123" s="173"/>
      <c r="AS123" s="171"/>
      <c r="AT123" s="172"/>
      <c r="AU123" s="173"/>
      <c r="AV123" s="171" t="s">
        <v>274</v>
      </c>
      <c r="AW123" s="172" t="s">
        <v>258</v>
      </c>
      <c r="AX123" s="173"/>
      <c r="AY123" s="171"/>
      <c r="AZ123" s="172"/>
      <c r="BA123" s="173"/>
      <c r="BB123" s="171"/>
      <c r="BC123" s="172"/>
      <c r="BD123" s="174"/>
      <c r="BE123" s="443"/>
      <c r="BF123" s="443"/>
      <c r="BG123" s="397" t="s">
        <v>127</v>
      </c>
      <c r="BH123" s="397"/>
      <c r="BI123" s="397"/>
      <c r="BJ123" s="397"/>
    </row>
    <row r="124" spans="1:62" s="1" customFormat="1" ht="162.75" customHeight="1" x14ac:dyDescent="0.25">
      <c r="A124" s="39"/>
      <c r="B124" s="124" t="s">
        <v>412</v>
      </c>
      <c r="C124" s="368" t="s">
        <v>276</v>
      </c>
      <c r="D124" s="368"/>
      <c r="E124" s="368"/>
      <c r="F124" s="368"/>
      <c r="G124" s="368"/>
      <c r="H124" s="368"/>
      <c r="I124" s="368"/>
      <c r="J124" s="368"/>
      <c r="K124" s="368"/>
      <c r="L124" s="368"/>
      <c r="M124" s="368"/>
      <c r="N124" s="368"/>
      <c r="O124" s="368"/>
      <c r="P124" s="368"/>
      <c r="Q124" s="426"/>
      <c r="R124" s="426"/>
      <c r="S124" s="426" t="s">
        <v>277</v>
      </c>
      <c r="T124" s="480"/>
      <c r="U124" s="438" t="s">
        <v>278</v>
      </c>
      <c r="V124" s="436"/>
      <c r="W124" s="436" t="s">
        <v>271</v>
      </c>
      <c r="X124" s="437"/>
      <c r="Y124" s="584" t="s">
        <v>265</v>
      </c>
      <c r="Z124" s="436"/>
      <c r="AA124" s="436"/>
      <c r="AB124" s="436"/>
      <c r="AC124" s="436" t="s">
        <v>279</v>
      </c>
      <c r="AD124" s="436"/>
      <c r="AE124" s="436" t="s">
        <v>280</v>
      </c>
      <c r="AF124" s="437"/>
      <c r="AG124" s="171"/>
      <c r="AH124" s="172"/>
      <c r="AI124" s="173"/>
      <c r="AJ124" s="171"/>
      <c r="AK124" s="172"/>
      <c r="AL124" s="173"/>
      <c r="AM124" s="171"/>
      <c r="AN124" s="172"/>
      <c r="AO124" s="173"/>
      <c r="AP124" s="171"/>
      <c r="AQ124" s="172"/>
      <c r="AR124" s="173"/>
      <c r="AS124" s="171" t="s">
        <v>278</v>
      </c>
      <c r="AT124" s="172" t="s">
        <v>271</v>
      </c>
      <c r="AU124" s="173"/>
      <c r="AV124" s="171"/>
      <c r="AW124" s="181"/>
      <c r="AX124" s="173"/>
      <c r="AY124" s="171"/>
      <c r="AZ124" s="172"/>
      <c r="BA124" s="173"/>
      <c r="BB124" s="171"/>
      <c r="BC124" s="172"/>
      <c r="BD124" s="174"/>
      <c r="BE124" s="443"/>
      <c r="BF124" s="443"/>
      <c r="BG124" s="397" t="s">
        <v>197</v>
      </c>
      <c r="BH124" s="397"/>
      <c r="BI124" s="397"/>
      <c r="BJ124" s="397"/>
    </row>
    <row r="125" spans="1:62" s="1" customFormat="1" ht="69" x14ac:dyDescent="0.25">
      <c r="A125" s="39"/>
      <c r="B125" s="124" t="s">
        <v>413</v>
      </c>
      <c r="C125" s="368" t="s">
        <v>282</v>
      </c>
      <c r="D125" s="368"/>
      <c r="E125" s="368"/>
      <c r="F125" s="368"/>
      <c r="G125" s="368"/>
      <c r="H125" s="368"/>
      <c r="I125" s="368"/>
      <c r="J125" s="368"/>
      <c r="K125" s="368"/>
      <c r="L125" s="368"/>
      <c r="M125" s="368"/>
      <c r="N125" s="368"/>
      <c r="O125" s="368"/>
      <c r="P125" s="368"/>
      <c r="Q125" s="480"/>
      <c r="R125" s="641"/>
      <c r="S125" s="426" t="s">
        <v>285</v>
      </c>
      <c r="T125" s="480"/>
      <c r="U125" s="438" t="s">
        <v>274</v>
      </c>
      <c r="V125" s="436"/>
      <c r="W125" s="436" t="s">
        <v>257</v>
      </c>
      <c r="X125" s="437"/>
      <c r="Y125" s="584" t="s">
        <v>440</v>
      </c>
      <c r="Z125" s="436"/>
      <c r="AA125" s="436" t="s">
        <v>440</v>
      </c>
      <c r="AB125" s="436"/>
      <c r="AC125" s="436"/>
      <c r="AD125" s="436"/>
      <c r="AE125" s="436"/>
      <c r="AF125" s="437"/>
      <c r="AG125" s="171"/>
      <c r="AH125" s="172"/>
      <c r="AI125" s="173"/>
      <c r="AJ125" s="171"/>
      <c r="AK125" s="172"/>
      <c r="AL125" s="173"/>
      <c r="AM125" s="171"/>
      <c r="AN125" s="172"/>
      <c r="AO125" s="173"/>
      <c r="AP125" s="171"/>
      <c r="AQ125" s="172"/>
      <c r="AR125" s="173"/>
      <c r="AS125" s="171"/>
      <c r="AT125" s="172"/>
      <c r="AU125" s="173"/>
      <c r="AV125" s="292"/>
      <c r="AW125" s="291"/>
      <c r="AX125" s="173"/>
      <c r="AY125" s="293" t="s">
        <v>274</v>
      </c>
      <c r="AZ125" s="294" t="s">
        <v>257</v>
      </c>
      <c r="BA125" s="295"/>
      <c r="BB125" s="171"/>
      <c r="BC125" s="172"/>
      <c r="BD125" s="174"/>
      <c r="BE125" s="443"/>
      <c r="BF125" s="443"/>
      <c r="BG125" s="397" t="s">
        <v>219</v>
      </c>
      <c r="BH125" s="397"/>
      <c r="BI125" s="397"/>
      <c r="BJ125" s="397"/>
    </row>
    <row r="126" spans="1:62" ht="191.25" customHeight="1" x14ac:dyDescent="0.25">
      <c r="A126" s="39"/>
      <c r="B126" s="86" t="s">
        <v>414</v>
      </c>
      <c r="C126" s="562" t="s">
        <v>284</v>
      </c>
      <c r="D126" s="562"/>
      <c r="E126" s="562"/>
      <c r="F126" s="562"/>
      <c r="G126" s="562"/>
      <c r="H126" s="562"/>
      <c r="I126" s="562"/>
      <c r="J126" s="562"/>
      <c r="K126" s="562"/>
      <c r="L126" s="562"/>
      <c r="M126" s="562"/>
      <c r="N126" s="562"/>
      <c r="O126" s="562"/>
      <c r="P126" s="562"/>
      <c r="Q126" s="642"/>
      <c r="R126" s="642"/>
      <c r="S126" s="642" t="s">
        <v>285</v>
      </c>
      <c r="T126" s="643"/>
      <c r="U126" s="644" t="s">
        <v>283</v>
      </c>
      <c r="V126" s="645"/>
      <c r="W126" s="645" t="s">
        <v>257</v>
      </c>
      <c r="X126" s="646"/>
      <c r="Y126" s="647" t="s">
        <v>440</v>
      </c>
      <c r="Z126" s="645"/>
      <c r="AA126" s="645" t="s">
        <v>440</v>
      </c>
      <c r="AB126" s="645"/>
      <c r="AC126" s="645"/>
      <c r="AD126" s="645"/>
      <c r="AE126" s="645"/>
      <c r="AF126" s="646"/>
      <c r="AG126" s="206"/>
      <c r="AH126" s="207"/>
      <c r="AI126" s="208"/>
      <c r="AJ126" s="206"/>
      <c r="AK126" s="207"/>
      <c r="AL126" s="208"/>
      <c r="AM126" s="206"/>
      <c r="AN126" s="207"/>
      <c r="AO126" s="208"/>
      <c r="AP126" s="206" t="s">
        <v>214</v>
      </c>
      <c r="AQ126" s="207"/>
      <c r="AR126" s="208"/>
      <c r="AS126" s="206"/>
      <c r="AT126" s="207"/>
      <c r="AU126" s="208"/>
      <c r="AV126" s="206"/>
      <c r="AW126" s="210"/>
      <c r="AX126" s="208"/>
      <c r="AY126" s="206" t="s">
        <v>283</v>
      </c>
      <c r="AZ126" s="207" t="s">
        <v>257</v>
      </c>
      <c r="BA126" s="208"/>
      <c r="BB126" s="206"/>
      <c r="BC126" s="207"/>
      <c r="BD126" s="209"/>
      <c r="BE126" s="648"/>
      <c r="BF126" s="648"/>
      <c r="BG126" s="649" t="s">
        <v>248</v>
      </c>
      <c r="BH126" s="649"/>
      <c r="BI126" s="649"/>
      <c r="BJ126" s="649"/>
    </row>
    <row r="127" spans="1:62" ht="69" x14ac:dyDescent="0.25">
      <c r="A127" s="95"/>
      <c r="B127" s="650" t="s">
        <v>286</v>
      </c>
      <c r="C127" s="651"/>
      <c r="D127" s="651"/>
      <c r="E127" s="651"/>
      <c r="F127" s="651"/>
      <c r="G127" s="651"/>
      <c r="H127" s="651"/>
      <c r="I127" s="651"/>
      <c r="J127" s="651"/>
      <c r="K127" s="651"/>
      <c r="L127" s="651"/>
      <c r="M127" s="651"/>
      <c r="N127" s="651"/>
      <c r="O127" s="651"/>
      <c r="P127" s="651"/>
      <c r="Q127" s="651"/>
      <c r="R127" s="651"/>
      <c r="S127" s="651"/>
      <c r="T127" s="652"/>
      <c r="U127" s="468">
        <f>U36+U65+U109</f>
        <v>7166</v>
      </c>
      <c r="V127" s="345"/>
      <c r="W127" s="469">
        <f>W36+W65</f>
        <v>3830</v>
      </c>
      <c r="X127" s="653"/>
      <c r="Y127" s="654">
        <f>Y36+Y65</f>
        <v>1950</v>
      </c>
      <c r="Z127" s="345"/>
      <c r="AA127" s="469">
        <f>AA36+AA65</f>
        <v>1460</v>
      </c>
      <c r="AB127" s="345"/>
      <c r="AC127" s="469">
        <f>AC36+AC65+AC109</f>
        <v>300</v>
      </c>
      <c r="AD127" s="345"/>
      <c r="AE127" s="469">
        <f>AE36+AE65+AE109</f>
        <v>120</v>
      </c>
      <c r="AF127" s="653"/>
      <c r="AG127" s="184">
        <f t="shared" ref="AG127:BE127" si="28">AG36+AG65+AG109</f>
        <v>1032</v>
      </c>
      <c r="AH127" s="185">
        <f t="shared" si="28"/>
        <v>570</v>
      </c>
      <c r="AI127" s="186">
        <f t="shared" si="28"/>
        <v>29</v>
      </c>
      <c r="AJ127" s="184">
        <f t="shared" si="28"/>
        <v>996</v>
      </c>
      <c r="AK127" s="185">
        <f t="shared" si="28"/>
        <v>544</v>
      </c>
      <c r="AL127" s="186">
        <f t="shared" si="28"/>
        <v>28</v>
      </c>
      <c r="AM127" s="184">
        <f t="shared" si="28"/>
        <v>1008</v>
      </c>
      <c r="AN127" s="185">
        <f t="shared" si="28"/>
        <v>574</v>
      </c>
      <c r="AO127" s="186">
        <f t="shared" si="28"/>
        <v>28</v>
      </c>
      <c r="AP127" s="184">
        <f t="shared" si="28"/>
        <v>1052</v>
      </c>
      <c r="AQ127" s="185">
        <f t="shared" si="28"/>
        <v>544</v>
      </c>
      <c r="AR127" s="186">
        <f t="shared" si="28"/>
        <v>29</v>
      </c>
      <c r="AS127" s="184">
        <f t="shared" si="28"/>
        <v>978</v>
      </c>
      <c r="AT127" s="185">
        <f t="shared" si="28"/>
        <v>546</v>
      </c>
      <c r="AU127" s="186">
        <f t="shared" si="28"/>
        <v>28</v>
      </c>
      <c r="AV127" s="184">
        <f>AV36+AV65</f>
        <v>982</v>
      </c>
      <c r="AW127" s="185">
        <f>AW36+AW65</f>
        <v>510</v>
      </c>
      <c r="AX127" s="186">
        <f>AX36+AX65</f>
        <v>27</v>
      </c>
      <c r="AY127" s="184">
        <f>AY36+AY65</f>
        <v>1118</v>
      </c>
      <c r="AZ127" s="185">
        <f>AZ36+AZ65</f>
        <v>542</v>
      </c>
      <c r="BA127" s="186">
        <f>BA36+BA65</f>
        <v>33</v>
      </c>
      <c r="BB127" s="184">
        <f t="shared" si="28"/>
        <v>0</v>
      </c>
      <c r="BC127" s="185">
        <f t="shared" si="28"/>
        <v>0</v>
      </c>
      <c r="BD127" s="211">
        <f t="shared" si="28"/>
        <v>0</v>
      </c>
      <c r="BE127" s="471">
        <f>BE36+BE65</f>
        <v>202</v>
      </c>
      <c r="BF127" s="655"/>
      <c r="BG127" s="656"/>
      <c r="BH127" s="656"/>
      <c r="BI127" s="656"/>
      <c r="BJ127" s="656"/>
    </row>
    <row r="128" spans="1:62" ht="69" x14ac:dyDescent="0.25">
      <c r="A128" s="96"/>
      <c r="B128" s="657" t="s">
        <v>287</v>
      </c>
      <c r="C128" s="368"/>
      <c r="D128" s="368"/>
      <c r="E128" s="368"/>
      <c r="F128" s="368"/>
      <c r="G128" s="368"/>
      <c r="H128" s="368"/>
      <c r="I128" s="368"/>
      <c r="J128" s="368"/>
      <c r="K128" s="368"/>
      <c r="L128" s="368"/>
      <c r="M128" s="368"/>
      <c r="N128" s="368"/>
      <c r="O128" s="368"/>
      <c r="P128" s="368"/>
      <c r="Q128" s="368"/>
      <c r="R128" s="368"/>
      <c r="S128" s="368"/>
      <c r="T128" s="417"/>
      <c r="U128" s="438"/>
      <c r="V128" s="436"/>
      <c r="W128" s="436"/>
      <c r="X128" s="437"/>
      <c r="Y128" s="584"/>
      <c r="Z128" s="436"/>
      <c r="AA128" s="436"/>
      <c r="AB128" s="436"/>
      <c r="AC128" s="436"/>
      <c r="AD128" s="436"/>
      <c r="AE128" s="436"/>
      <c r="AF128" s="437"/>
      <c r="AG128" s="438">
        <f>ROUND(AH127/18,0)</f>
        <v>32</v>
      </c>
      <c r="AH128" s="436"/>
      <c r="AI128" s="437"/>
      <c r="AJ128" s="438">
        <f>ROUND(AK127/17,0)</f>
        <v>32</v>
      </c>
      <c r="AK128" s="436"/>
      <c r="AL128" s="437"/>
      <c r="AM128" s="438">
        <f>ROUND(AN127/18,0)</f>
        <v>32</v>
      </c>
      <c r="AN128" s="436"/>
      <c r="AO128" s="437"/>
      <c r="AP128" s="438">
        <f>ROUND(AQ127/17,0)</f>
        <v>32</v>
      </c>
      <c r="AQ128" s="436"/>
      <c r="AR128" s="437"/>
      <c r="AS128" s="438">
        <f>ROUND(AT127/18,0)</f>
        <v>30</v>
      </c>
      <c r="AT128" s="436"/>
      <c r="AU128" s="437"/>
      <c r="AV128" s="438">
        <f>ROUND(AW127/17,0)</f>
        <v>30</v>
      </c>
      <c r="AW128" s="436"/>
      <c r="AX128" s="437"/>
      <c r="AY128" s="438">
        <f>ROUND(AZ127/18,0)</f>
        <v>30</v>
      </c>
      <c r="AZ128" s="436"/>
      <c r="BA128" s="437"/>
      <c r="BB128" s="438"/>
      <c r="BC128" s="436"/>
      <c r="BD128" s="441"/>
      <c r="BE128" s="443"/>
      <c r="BF128" s="443"/>
      <c r="BG128" s="658"/>
      <c r="BH128" s="658"/>
      <c r="BI128" s="658"/>
      <c r="BJ128" s="658"/>
    </row>
    <row r="129" spans="1:62" ht="69" x14ac:dyDescent="0.25">
      <c r="A129" s="96"/>
      <c r="B129" s="657" t="s">
        <v>288</v>
      </c>
      <c r="C129" s="368"/>
      <c r="D129" s="368"/>
      <c r="E129" s="368"/>
      <c r="F129" s="368"/>
      <c r="G129" s="368"/>
      <c r="H129" s="368"/>
      <c r="I129" s="368"/>
      <c r="J129" s="368"/>
      <c r="K129" s="368"/>
      <c r="L129" s="368"/>
      <c r="M129" s="368"/>
      <c r="N129" s="368"/>
      <c r="O129" s="368"/>
      <c r="P129" s="368"/>
      <c r="Q129" s="368"/>
      <c r="R129" s="368"/>
      <c r="S129" s="368"/>
      <c r="T129" s="417"/>
      <c r="U129" s="438"/>
      <c r="V129" s="436"/>
      <c r="W129" s="436"/>
      <c r="X129" s="437"/>
      <c r="Y129" s="584"/>
      <c r="Z129" s="436"/>
      <c r="AA129" s="436"/>
      <c r="AB129" s="436"/>
      <c r="AC129" s="436"/>
      <c r="AD129" s="436"/>
      <c r="AE129" s="436"/>
      <c r="AF129" s="437"/>
      <c r="AG129" s="438"/>
      <c r="AH129" s="436"/>
      <c r="AI129" s="437"/>
      <c r="AJ129" s="438"/>
      <c r="AK129" s="436"/>
      <c r="AL129" s="437"/>
      <c r="AM129" s="438"/>
      <c r="AN129" s="436"/>
      <c r="AO129" s="437"/>
      <c r="AP129" s="438"/>
      <c r="AQ129" s="436"/>
      <c r="AR129" s="437"/>
      <c r="AS129" s="438"/>
      <c r="AT129" s="436"/>
      <c r="AU129" s="437"/>
      <c r="AV129" s="438"/>
      <c r="AW129" s="436"/>
      <c r="AX129" s="437"/>
      <c r="AY129" s="438"/>
      <c r="AZ129" s="436"/>
      <c r="BA129" s="437"/>
      <c r="BB129" s="438"/>
      <c r="BC129" s="436"/>
      <c r="BD129" s="441"/>
      <c r="BE129" s="443"/>
      <c r="BF129" s="443"/>
      <c r="BG129" s="658"/>
      <c r="BH129" s="658"/>
      <c r="BI129" s="658"/>
      <c r="BJ129" s="658"/>
    </row>
    <row r="130" spans="1:62" ht="69" x14ac:dyDescent="0.25">
      <c r="A130" s="96"/>
      <c r="B130" s="657" t="s">
        <v>289</v>
      </c>
      <c r="C130" s="368"/>
      <c r="D130" s="368"/>
      <c r="E130" s="368"/>
      <c r="F130" s="368"/>
      <c r="G130" s="368"/>
      <c r="H130" s="368"/>
      <c r="I130" s="368"/>
      <c r="J130" s="368"/>
      <c r="K130" s="368"/>
      <c r="L130" s="368"/>
      <c r="M130" s="368"/>
      <c r="N130" s="368"/>
      <c r="O130" s="368"/>
      <c r="P130" s="368"/>
      <c r="Q130" s="368"/>
      <c r="R130" s="368"/>
      <c r="S130" s="368"/>
      <c r="T130" s="417"/>
      <c r="U130" s="438"/>
      <c r="V130" s="436"/>
      <c r="W130" s="436">
        <v>2</v>
      </c>
      <c r="X130" s="437"/>
      <c r="Y130" s="584"/>
      <c r="Z130" s="436"/>
      <c r="AA130" s="436"/>
      <c r="AB130" s="436"/>
      <c r="AC130" s="436"/>
      <c r="AD130" s="436"/>
      <c r="AE130" s="436"/>
      <c r="AF130" s="437"/>
      <c r="AG130" s="438"/>
      <c r="AH130" s="436"/>
      <c r="AI130" s="437"/>
      <c r="AJ130" s="438"/>
      <c r="AK130" s="436"/>
      <c r="AL130" s="437"/>
      <c r="AM130" s="438"/>
      <c r="AN130" s="436"/>
      <c r="AO130" s="437"/>
      <c r="AP130" s="438">
        <v>1</v>
      </c>
      <c r="AQ130" s="436"/>
      <c r="AR130" s="437"/>
      <c r="AS130" s="438"/>
      <c r="AT130" s="436"/>
      <c r="AU130" s="437"/>
      <c r="AV130" s="438">
        <v>1</v>
      </c>
      <c r="AW130" s="436"/>
      <c r="AX130" s="437"/>
      <c r="AY130" s="438"/>
      <c r="AZ130" s="436"/>
      <c r="BA130" s="437"/>
      <c r="BB130" s="438"/>
      <c r="BC130" s="436"/>
      <c r="BD130" s="441"/>
      <c r="BE130" s="443"/>
      <c r="BF130" s="443"/>
      <c r="BG130" s="658"/>
      <c r="BH130" s="658"/>
      <c r="BI130" s="658"/>
      <c r="BJ130" s="658"/>
    </row>
    <row r="131" spans="1:62" ht="69" x14ac:dyDescent="0.25">
      <c r="A131" s="96"/>
      <c r="B131" s="657" t="s">
        <v>290</v>
      </c>
      <c r="C131" s="368"/>
      <c r="D131" s="368"/>
      <c r="E131" s="368"/>
      <c r="F131" s="368"/>
      <c r="G131" s="368"/>
      <c r="H131" s="368"/>
      <c r="I131" s="368"/>
      <c r="J131" s="368"/>
      <c r="K131" s="368"/>
      <c r="L131" s="368"/>
      <c r="M131" s="368"/>
      <c r="N131" s="368"/>
      <c r="O131" s="368"/>
      <c r="P131" s="368"/>
      <c r="Q131" s="368"/>
      <c r="R131" s="368"/>
      <c r="S131" s="368"/>
      <c r="T131" s="417"/>
      <c r="U131" s="438"/>
      <c r="V131" s="436"/>
      <c r="W131" s="436">
        <f>SUM(AG131+AJ131+AM131+AP131+AS131+AV131+AY131)</f>
        <v>32</v>
      </c>
      <c r="X131" s="437"/>
      <c r="Y131" s="584"/>
      <c r="Z131" s="436"/>
      <c r="AA131" s="436"/>
      <c r="AB131" s="436"/>
      <c r="AC131" s="436"/>
      <c r="AD131" s="436"/>
      <c r="AE131" s="436"/>
      <c r="AF131" s="437"/>
      <c r="AG131" s="438">
        <v>3</v>
      </c>
      <c r="AH131" s="436"/>
      <c r="AI131" s="437"/>
      <c r="AJ131" s="438">
        <v>5</v>
      </c>
      <c r="AK131" s="436"/>
      <c r="AL131" s="437"/>
      <c r="AM131" s="659">
        <v>4</v>
      </c>
      <c r="AN131" s="660"/>
      <c r="AO131" s="661"/>
      <c r="AP131" s="438">
        <v>5</v>
      </c>
      <c r="AQ131" s="436"/>
      <c r="AR131" s="437"/>
      <c r="AS131" s="438">
        <v>5</v>
      </c>
      <c r="AT131" s="436"/>
      <c r="AU131" s="437"/>
      <c r="AV131" s="438">
        <v>5</v>
      </c>
      <c r="AW131" s="436"/>
      <c r="AX131" s="437"/>
      <c r="AY131" s="659">
        <v>5</v>
      </c>
      <c r="AZ131" s="660"/>
      <c r="BA131" s="661"/>
      <c r="BB131" s="438"/>
      <c r="BC131" s="436"/>
      <c r="BD131" s="441"/>
      <c r="BE131" s="443"/>
      <c r="BF131" s="443"/>
      <c r="BG131" s="658"/>
      <c r="BH131" s="658"/>
      <c r="BI131" s="658"/>
      <c r="BJ131" s="658"/>
    </row>
    <row r="132" spans="1:62" ht="69" x14ac:dyDescent="0.25">
      <c r="A132" s="96"/>
      <c r="B132" s="662" t="s">
        <v>291</v>
      </c>
      <c r="C132" s="663"/>
      <c r="D132" s="663"/>
      <c r="E132" s="663"/>
      <c r="F132" s="663"/>
      <c r="G132" s="663"/>
      <c r="H132" s="663"/>
      <c r="I132" s="663"/>
      <c r="J132" s="663"/>
      <c r="K132" s="663"/>
      <c r="L132" s="663"/>
      <c r="M132" s="663"/>
      <c r="N132" s="663"/>
      <c r="O132" s="663"/>
      <c r="P132" s="663"/>
      <c r="Q132" s="663"/>
      <c r="R132" s="663"/>
      <c r="S132" s="663"/>
      <c r="T132" s="664"/>
      <c r="U132" s="665"/>
      <c r="V132" s="666"/>
      <c r="W132" s="581">
        <f>SUM(AG132+AJ132+AM132+AP132+AS132+AV132+AY132)</f>
        <v>40</v>
      </c>
      <c r="X132" s="599"/>
      <c r="Y132" s="585"/>
      <c r="Z132" s="581"/>
      <c r="AA132" s="581"/>
      <c r="AB132" s="581"/>
      <c r="AC132" s="581"/>
      <c r="AD132" s="581"/>
      <c r="AE132" s="581"/>
      <c r="AF132" s="599"/>
      <c r="AG132" s="455">
        <v>7</v>
      </c>
      <c r="AH132" s="512"/>
      <c r="AI132" s="457"/>
      <c r="AJ132" s="455">
        <v>5</v>
      </c>
      <c r="AK132" s="512"/>
      <c r="AL132" s="457"/>
      <c r="AM132" s="667">
        <v>7</v>
      </c>
      <c r="AN132" s="668"/>
      <c r="AO132" s="669"/>
      <c r="AP132" s="667">
        <v>6</v>
      </c>
      <c r="AQ132" s="668"/>
      <c r="AR132" s="669"/>
      <c r="AS132" s="455">
        <v>5</v>
      </c>
      <c r="AT132" s="512"/>
      <c r="AU132" s="457"/>
      <c r="AV132" s="455">
        <v>5</v>
      </c>
      <c r="AW132" s="512"/>
      <c r="AX132" s="457"/>
      <c r="AY132" s="667">
        <v>5</v>
      </c>
      <c r="AZ132" s="668"/>
      <c r="BA132" s="669"/>
      <c r="BB132" s="665"/>
      <c r="BC132" s="666"/>
      <c r="BD132" s="670"/>
      <c r="BE132" s="671"/>
      <c r="BF132" s="671"/>
      <c r="BG132" s="672"/>
      <c r="BH132" s="672"/>
      <c r="BI132" s="672"/>
      <c r="BJ132" s="672"/>
    </row>
    <row r="133" spans="1:62" x14ac:dyDescent="0.25">
      <c r="P133" s="82"/>
      <c r="S133" s="82"/>
      <c r="T133" s="82"/>
      <c r="BG133" s="82"/>
      <c r="BH133" s="82"/>
      <c r="BI133" s="82"/>
      <c r="BJ133" s="82"/>
    </row>
    <row r="134" spans="1:62" s="1" customFormat="1" ht="50.25" customHeight="1" x14ac:dyDescent="0.25">
      <c r="A134" s="82"/>
      <c r="P134" s="82"/>
      <c r="S134" s="82"/>
      <c r="T134" s="82"/>
      <c r="BG134" s="82"/>
      <c r="BH134" s="82"/>
      <c r="BI134" s="82"/>
      <c r="BJ134" s="82"/>
    </row>
    <row r="135" spans="1:62" s="1" customFormat="1" x14ac:dyDescent="0.25">
      <c r="A135" s="82"/>
      <c r="P135" s="82"/>
      <c r="S135" s="82"/>
      <c r="T135" s="82"/>
      <c r="BG135" s="82"/>
      <c r="BH135" s="82"/>
      <c r="BI135" s="82"/>
      <c r="BJ135" s="82"/>
    </row>
    <row r="136" spans="1:62" ht="58.5" customHeight="1" x14ac:dyDescent="0.6">
      <c r="A136" s="10"/>
      <c r="B136" s="10"/>
      <c r="C136" s="97"/>
      <c r="D136" s="97"/>
      <c r="E136" s="97"/>
      <c r="F136" s="98"/>
      <c r="G136" s="99"/>
      <c r="H136" s="99"/>
      <c r="I136" s="99"/>
      <c r="J136" s="99"/>
      <c r="K136" s="99"/>
      <c r="L136" s="99"/>
      <c r="M136" s="99"/>
      <c r="N136" s="99"/>
      <c r="O136" s="98"/>
      <c r="P136" s="99"/>
      <c r="Q136" s="99"/>
      <c r="R136" s="99"/>
      <c r="S136" s="99"/>
      <c r="T136" s="99"/>
      <c r="U136" s="99"/>
      <c r="V136" s="99"/>
      <c r="W136" s="99"/>
      <c r="X136" s="99"/>
      <c r="Y136" s="98"/>
      <c r="Z136" s="98"/>
      <c r="AA136" s="98"/>
      <c r="AB136" s="98"/>
      <c r="AC136" s="98"/>
      <c r="AD136" s="98"/>
      <c r="AE136" s="98"/>
      <c r="AF136" s="98"/>
      <c r="AG136" s="98"/>
      <c r="AH136" s="100"/>
      <c r="AI136" s="98"/>
      <c r="AJ136" s="98"/>
      <c r="AK136" s="98"/>
      <c r="AL136" s="98"/>
      <c r="AM136" s="98"/>
      <c r="AN136" s="98"/>
      <c r="AO136" s="98"/>
      <c r="AP136" s="98"/>
      <c r="AQ136" s="98"/>
      <c r="AR136" s="98"/>
      <c r="AS136" s="98"/>
      <c r="AT136" s="98"/>
      <c r="AU136" s="101"/>
      <c r="AV136" s="101"/>
      <c r="AW136" s="101"/>
      <c r="AX136" s="102"/>
      <c r="AY136" s="102"/>
      <c r="AZ136" s="39"/>
      <c r="BA136" s="39"/>
      <c r="BB136" s="39"/>
      <c r="BC136" s="39"/>
      <c r="BD136" s="39"/>
      <c r="BE136" s="26"/>
      <c r="BF136" s="26"/>
      <c r="BG136" s="26"/>
      <c r="BH136" s="26"/>
      <c r="BI136" s="26"/>
      <c r="BJ136" s="26"/>
    </row>
    <row r="137" spans="1:62" ht="67.2" x14ac:dyDescent="0.25">
      <c r="A137" s="103"/>
      <c r="B137" s="673" t="s">
        <v>292</v>
      </c>
      <c r="C137" s="674"/>
      <c r="D137" s="674"/>
      <c r="E137" s="674"/>
      <c r="F137" s="674"/>
      <c r="G137" s="674"/>
      <c r="H137" s="674"/>
      <c r="I137" s="674"/>
      <c r="J137" s="674"/>
      <c r="K137" s="674"/>
      <c r="L137" s="674"/>
      <c r="M137" s="674"/>
      <c r="N137" s="674"/>
      <c r="O137" s="674"/>
      <c r="P137" s="674"/>
      <c r="Q137" s="674"/>
      <c r="R137" s="674"/>
      <c r="S137" s="674"/>
      <c r="T137" s="674"/>
      <c r="U137" s="674"/>
      <c r="V137" s="675"/>
      <c r="W137" s="676" t="s">
        <v>293</v>
      </c>
      <c r="X137" s="676"/>
      <c r="Y137" s="676"/>
      <c r="Z137" s="676"/>
      <c r="AA137" s="676"/>
      <c r="AB137" s="676"/>
      <c r="AC137" s="676"/>
      <c r="AD137" s="676"/>
      <c r="AE137" s="676"/>
      <c r="AF137" s="676"/>
      <c r="AG137" s="676"/>
      <c r="AH137" s="676"/>
      <c r="AI137" s="676"/>
      <c r="AJ137" s="676"/>
      <c r="AK137" s="676"/>
      <c r="AL137" s="676"/>
      <c r="AM137" s="676"/>
      <c r="AN137" s="676"/>
      <c r="AO137" s="676"/>
      <c r="AP137" s="677"/>
      <c r="AQ137" s="678" t="s">
        <v>294</v>
      </c>
      <c r="AR137" s="676"/>
      <c r="AS137" s="676"/>
      <c r="AT137" s="676"/>
      <c r="AU137" s="676"/>
      <c r="AV137" s="676"/>
      <c r="AW137" s="676"/>
      <c r="AX137" s="676"/>
      <c r="AY137" s="677"/>
      <c r="AZ137" s="678" t="s">
        <v>295</v>
      </c>
      <c r="BA137" s="676"/>
      <c r="BB137" s="676"/>
      <c r="BC137" s="676"/>
      <c r="BD137" s="676"/>
      <c r="BE137" s="676"/>
      <c r="BF137" s="676"/>
      <c r="BG137" s="676"/>
      <c r="BH137" s="676"/>
      <c r="BI137" s="676"/>
      <c r="BJ137" s="677"/>
    </row>
    <row r="138" spans="1:62" ht="122.25" customHeight="1" x14ac:dyDescent="0.25">
      <c r="A138" s="104"/>
      <c r="B138" s="679" t="s">
        <v>296</v>
      </c>
      <c r="C138" s="680"/>
      <c r="D138" s="680"/>
      <c r="E138" s="680"/>
      <c r="F138" s="680"/>
      <c r="G138" s="680"/>
      <c r="H138" s="680"/>
      <c r="I138" s="681"/>
      <c r="J138" s="682"/>
      <c r="K138" s="683" t="s">
        <v>297</v>
      </c>
      <c r="L138" s="681"/>
      <c r="M138" s="681"/>
      <c r="N138" s="682"/>
      <c r="O138" s="683" t="s">
        <v>298</v>
      </c>
      <c r="P138" s="680"/>
      <c r="Q138" s="684"/>
      <c r="R138" s="685" t="s">
        <v>299</v>
      </c>
      <c r="S138" s="686"/>
      <c r="T138" s="686"/>
      <c r="U138" s="686"/>
      <c r="V138" s="687"/>
      <c r="W138" s="680" t="s">
        <v>296</v>
      </c>
      <c r="X138" s="680"/>
      <c r="Y138" s="680"/>
      <c r="Z138" s="680"/>
      <c r="AA138" s="680"/>
      <c r="AB138" s="680"/>
      <c r="AC138" s="680"/>
      <c r="AD138" s="680"/>
      <c r="AE138" s="680"/>
      <c r="AF138" s="680"/>
      <c r="AG138" s="684"/>
      <c r="AH138" s="688" t="s">
        <v>297</v>
      </c>
      <c r="AI138" s="689"/>
      <c r="AJ138" s="690"/>
      <c r="AK138" s="683" t="s">
        <v>298</v>
      </c>
      <c r="AL138" s="680"/>
      <c r="AM138" s="684"/>
      <c r="AN138" s="685" t="s">
        <v>299</v>
      </c>
      <c r="AO138" s="686"/>
      <c r="AP138" s="687"/>
      <c r="AQ138" s="679" t="s">
        <v>297</v>
      </c>
      <c r="AR138" s="680"/>
      <c r="AS138" s="684"/>
      <c r="AT138" s="683" t="s">
        <v>298</v>
      </c>
      <c r="AU138" s="680"/>
      <c r="AV138" s="684"/>
      <c r="AW138" s="685" t="s">
        <v>299</v>
      </c>
      <c r="AX138" s="686"/>
      <c r="AY138" s="687"/>
      <c r="AZ138" s="691" t="s">
        <v>300</v>
      </c>
      <c r="BA138" s="692"/>
      <c r="BB138" s="692"/>
      <c r="BC138" s="692"/>
      <c r="BD138" s="692"/>
      <c r="BE138" s="692"/>
      <c r="BF138" s="692"/>
      <c r="BG138" s="692"/>
      <c r="BH138" s="692"/>
      <c r="BI138" s="692"/>
      <c r="BJ138" s="693"/>
    </row>
    <row r="139" spans="1:62" ht="66.599999999999994" x14ac:dyDescent="0.25">
      <c r="A139" s="105"/>
      <c r="B139" s="701" t="s">
        <v>301</v>
      </c>
      <c r="C139" s="702"/>
      <c r="D139" s="702"/>
      <c r="E139" s="702"/>
      <c r="F139" s="702"/>
      <c r="G139" s="702"/>
      <c r="H139" s="702"/>
      <c r="I139" s="702"/>
      <c r="J139" s="703"/>
      <c r="K139" s="683">
        <v>2</v>
      </c>
      <c r="L139" s="680"/>
      <c r="M139" s="680"/>
      <c r="N139" s="684"/>
      <c r="O139" s="683">
        <v>2</v>
      </c>
      <c r="P139" s="680"/>
      <c r="Q139" s="684"/>
      <c r="R139" s="697">
        <v>3</v>
      </c>
      <c r="S139" s="547"/>
      <c r="T139" s="547"/>
      <c r="U139" s="547"/>
      <c r="V139" s="548"/>
      <c r="W139" s="698" t="s">
        <v>302</v>
      </c>
      <c r="X139" s="698"/>
      <c r="Y139" s="698"/>
      <c r="Z139" s="698"/>
      <c r="AA139" s="698"/>
      <c r="AB139" s="698"/>
      <c r="AC139" s="698"/>
      <c r="AD139" s="698"/>
      <c r="AE139" s="698"/>
      <c r="AF139" s="698"/>
      <c r="AG139" s="699"/>
      <c r="AH139" s="680">
        <v>6</v>
      </c>
      <c r="AI139" s="680"/>
      <c r="AJ139" s="684"/>
      <c r="AK139" s="683">
        <v>4</v>
      </c>
      <c r="AL139" s="680"/>
      <c r="AM139" s="684"/>
      <c r="AN139" s="683">
        <v>5</v>
      </c>
      <c r="AO139" s="680"/>
      <c r="AP139" s="700"/>
      <c r="AQ139" s="708">
        <v>8</v>
      </c>
      <c r="AR139" s="709"/>
      <c r="AS139" s="710"/>
      <c r="AT139" s="714">
        <v>10</v>
      </c>
      <c r="AU139" s="715"/>
      <c r="AV139" s="716"/>
      <c r="AW139" s="714">
        <v>15</v>
      </c>
      <c r="AX139" s="715"/>
      <c r="AY139" s="720"/>
      <c r="AZ139" s="691"/>
      <c r="BA139" s="692"/>
      <c r="BB139" s="692"/>
      <c r="BC139" s="692"/>
      <c r="BD139" s="692"/>
      <c r="BE139" s="692"/>
      <c r="BF139" s="692"/>
      <c r="BG139" s="692"/>
      <c r="BH139" s="692"/>
      <c r="BI139" s="692"/>
      <c r="BJ139" s="693"/>
    </row>
    <row r="140" spans="1:62" ht="75.75" customHeight="1" x14ac:dyDescent="0.25">
      <c r="A140" s="106"/>
      <c r="B140" s="704"/>
      <c r="C140" s="705"/>
      <c r="D140" s="705"/>
      <c r="E140" s="705"/>
      <c r="F140" s="705"/>
      <c r="G140" s="705"/>
      <c r="H140" s="705"/>
      <c r="I140" s="706"/>
      <c r="J140" s="707"/>
      <c r="K140" s="722">
        <v>4</v>
      </c>
      <c r="L140" s="723"/>
      <c r="M140" s="723"/>
      <c r="N140" s="724"/>
      <c r="O140" s="722">
        <v>2</v>
      </c>
      <c r="P140" s="725"/>
      <c r="Q140" s="726"/>
      <c r="R140" s="727">
        <v>3</v>
      </c>
      <c r="S140" s="728"/>
      <c r="T140" s="728"/>
      <c r="U140" s="728"/>
      <c r="V140" s="729"/>
      <c r="W140" s="705" t="s">
        <v>303</v>
      </c>
      <c r="X140" s="705"/>
      <c r="Y140" s="705"/>
      <c r="Z140" s="705"/>
      <c r="AA140" s="705"/>
      <c r="AB140" s="705"/>
      <c r="AC140" s="705"/>
      <c r="AD140" s="705"/>
      <c r="AE140" s="705"/>
      <c r="AF140" s="705"/>
      <c r="AG140" s="730"/>
      <c r="AH140" s="722">
        <v>8</v>
      </c>
      <c r="AI140" s="725"/>
      <c r="AJ140" s="726"/>
      <c r="AK140" s="722">
        <v>8</v>
      </c>
      <c r="AL140" s="725"/>
      <c r="AM140" s="726"/>
      <c r="AN140" s="722">
        <v>12</v>
      </c>
      <c r="AO140" s="725"/>
      <c r="AP140" s="731"/>
      <c r="AQ140" s="711"/>
      <c r="AR140" s="712"/>
      <c r="AS140" s="713"/>
      <c r="AT140" s="717"/>
      <c r="AU140" s="718"/>
      <c r="AV140" s="719"/>
      <c r="AW140" s="717"/>
      <c r="AX140" s="718"/>
      <c r="AY140" s="721"/>
      <c r="AZ140" s="694"/>
      <c r="BA140" s="695"/>
      <c r="BB140" s="695"/>
      <c r="BC140" s="695"/>
      <c r="BD140" s="695"/>
      <c r="BE140" s="695"/>
      <c r="BF140" s="695"/>
      <c r="BG140" s="695"/>
      <c r="BH140" s="695"/>
      <c r="BI140" s="695"/>
      <c r="BJ140" s="696"/>
    </row>
    <row r="141" spans="1:62" ht="46.5" customHeight="1" x14ac:dyDescent="0.6">
      <c r="A141" s="10"/>
      <c r="B141" s="10"/>
      <c r="C141" s="97"/>
      <c r="D141" s="97"/>
      <c r="E141" s="97"/>
      <c r="F141" s="98"/>
      <c r="G141" s="99"/>
      <c r="H141" s="99"/>
      <c r="I141" s="99"/>
      <c r="J141" s="99"/>
      <c r="K141" s="99"/>
      <c r="L141" s="99"/>
      <c r="M141" s="99"/>
      <c r="N141" s="99"/>
      <c r="O141" s="98"/>
      <c r="P141" s="99"/>
      <c r="Q141" s="99"/>
      <c r="R141" s="99"/>
      <c r="S141" s="99"/>
      <c r="T141" s="99"/>
      <c r="U141" s="99"/>
      <c r="V141" s="99"/>
      <c r="W141" s="99"/>
      <c r="X141" s="99"/>
      <c r="Y141" s="98"/>
      <c r="Z141" s="98"/>
      <c r="AA141" s="98"/>
      <c r="AB141" s="98"/>
      <c r="AC141" s="98"/>
      <c r="AD141" s="98"/>
      <c r="AE141" s="98"/>
      <c r="AF141" s="98"/>
      <c r="AG141" s="98"/>
      <c r="AH141" s="100"/>
      <c r="AI141" s="98"/>
      <c r="AJ141" s="98"/>
      <c r="AK141" s="98"/>
      <c r="AL141" s="98"/>
      <c r="AM141" s="98"/>
      <c r="AN141" s="98"/>
      <c r="AO141" s="98"/>
      <c r="AP141" s="98"/>
      <c r="AQ141" s="98"/>
      <c r="AR141" s="98"/>
      <c r="AS141" s="98"/>
      <c r="AT141" s="98"/>
      <c r="AU141" s="101"/>
      <c r="AV141" s="101"/>
      <c r="AW141" s="101"/>
      <c r="AX141" s="102"/>
      <c r="AY141" s="102"/>
      <c r="AZ141" s="102"/>
      <c r="BA141" s="102"/>
      <c r="BB141" s="102"/>
      <c r="BC141" s="102"/>
      <c r="BD141" s="102"/>
      <c r="BE141" s="102"/>
      <c r="BF141" s="102"/>
      <c r="BG141" s="107"/>
      <c r="BH141" s="108"/>
      <c r="BI141" s="108"/>
      <c r="BJ141" s="108"/>
    </row>
    <row r="142" spans="1:62" s="1" customFormat="1" ht="54" customHeight="1" x14ac:dyDescent="0.6">
      <c r="A142" s="10"/>
      <c r="B142" s="10"/>
      <c r="C142" s="97"/>
      <c r="D142" s="97"/>
      <c r="E142" s="97"/>
      <c r="F142" s="98"/>
      <c r="G142" s="99"/>
      <c r="H142" s="99"/>
      <c r="I142" s="99"/>
      <c r="J142" s="99"/>
      <c r="K142" s="99"/>
      <c r="L142" s="99"/>
      <c r="M142" s="99"/>
      <c r="N142" s="99"/>
      <c r="O142" s="98"/>
      <c r="P142" s="99"/>
      <c r="Q142" s="99"/>
      <c r="R142" s="99"/>
      <c r="S142" s="99"/>
      <c r="T142" s="99"/>
      <c r="U142" s="99"/>
      <c r="V142" s="99"/>
      <c r="W142" s="99"/>
      <c r="X142" s="99"/>
      <c r="Y142" s="98"/>
      <c r="Z142" s="98"/>
      <c r="AA142" s="98"/>
      <c r="AB142" s="98"/>
      <c r="AC142" s="98"/>
      <c r="AD142" s="98"/>
      <c r="AE142" s="98"/>
      <c r="AF142" s="98"/>
      <c r="AG142" s="98"/>
      <c r="AH142" s="100"/>
      <c r="AI142" s="98"/>
      <c r="AJ142" s="98"/>
      <c r="AK142" s="98"/>
      <c r="AL142" s="98"/>
      <c r="AM142" s="98"/>
      <c r="AN142" s="98"/>
      <c r="AO142" s="98"/>
      <c r="AP142" s="98"/>
      <c r="AQ142" s="98"/>
      <c r="AR142" s="98"/>
      <c r="AS142" s="98"/>
      <c r="AT142" s="98"/>
      <c r="AU142" s="101"/>
      <c r="AV142" s="101"/>
      <c r="AW142" s="101"/>
      <c r="AX142" s="102"/>
      <c r="AY142" s="102"/>
      <c r="AZ142" s="102"/>
      <c r="BA142" s="102"/>
      <c r="BB142" s="102"/>
      <c r="BC142" s="102"/>
      <c r="BD142" s="102"/>
      <c r="BE142" s="102"/>
      <c r="BF142" s="102"/>
      <c r="BG142" s="107"/>
      <c r="BH142" s="108"/>
      <c r="BI142" s="108"/>
      <c r="BJ142" s="108"/>
    </row>
    <row r="143" spans="1:62" s="1" customFormat="1" ht="50.25" customHeight="1" x14ac:dyDescent="0.6">
      <c r="A143" s="10"/>
      <c r="B143" s="10"/>
      <c r="C143" s="97"/>
      <c r="D143" s="97"/>
      <c r="E143" s="97"/>
      <c r="F143" s="98"/>
      <c r="G143" s="99"/>
      <c r="H143" s="99"/>
      <c r="I143" s="99"/>
      <c r="J143" s="99"/>
      <c r="K143" s="99"/>
      <c r="L143" s="99"/>
      <c r="M143" s="99"/>
      <c r="N143" s="99"/>
      <c r="O143" s="98"/>
      <c r="P143" s="99"/>
      <c r="Q143" s="99"/>
      <c r="R143" s="99"/>
      <c r="S143" s="99"/>
      <c r="T143" s="99"/>
      <c r="U143" s="99"/>
      <c r="V143" s="99"/>
      <c r="W143" s="99"/>
      <c r="X143" s="99"/>
      <c r="Y143" s="98"/>
      <c r="Z143" s="98"/>
      <c r="AA143" s="98"/>
      <c r="AB143" s="98"/>
      <c r="AC143" s="98"/>
      <c r="AD143" s="98"/>
      <c r="AE143" s="98"/>
      <c r="AF143" s="98"/>
      <c r="AG143" s="98"/>
      <c r="AH143" s="100"/>
      <c r="AI143" s="98"/>
      <c r="AJ143" s="98"/>
      <c r="AK143" s="98"/>
      <c r="AL143" s="98"/>
      <c r="AM143" s="98"/>
      <c r="AN143" s="98"/>
      <c r="AO143" s="98"/>
      <c r="AP143" s="98"/>
      <c r="AQ143" s="98"/>
      <c r="AR143" s="98"/>
      <c r="AS143" s="98"/>
      <c r="AT143" s="98"/>
      <c r="AU143" s="101"/>
      <c r="AV143" s="101"/>
      <c r="AW143" s="101"/>
      <c r="AX143" s="102"/>
      <c r="AY143" s="102"/>
      <c r="AZ143" s="102"/>
      <c r="BA143" s="102"/>
      <c r="BB143" s="102"/>
      <c r="BC143" s="102"/>
      <c r="BD143" s="102"/>
      <c r="BE143" s="102"/>
      <c r="BF143" s="102"/>
      <c r="BG143" s="107"/>
      <c r="BH143" s="108"/>
      <c r="BI143" s="108"/>
      <c r="BJ143" s="108"/>
    </row>
    <row r="144" spans="1:62" s="1" customFormat="1" ht="57.75" customHeight="1" x14ac:dyDescent="0.6">
      <c r="A144" s="10"/>
      <c r="B144" s="10"/>
      <c r="C144" s="97"/>
      <c r="D144" s="97"/>
      <c r="E144" s="97"/>
      <c r="F144" s="98"/>
      <c r="G144" s="99"/>
      <c r="H144" s="99"/>
      <c r="I144" s="99"/>
      <c r="J144" s="99"/>
      <c r="K144" s="99"/>
      <c r="L144" s="99"/>
      <c r="M144" s="99"/>
      <c r="N144" s="99"/>
      <c r="O144" s="98"/>
      <c r="P144" s="99"/>
      <c r="Q144" s="99"/>
      <c r="R144" s="99"/>
      <c r="S144" s="99"/>
      <c r="T144" s="99"/>
      <c r="U144" s="99"/>
      <c r="V144" s="99"/>
      <c r="W144" s="99"/>
      <c r="X144" s="99"/>
      <c r="Y144" s="98"/>
      <c r="Z144" s="98"/>
      <c r="AA144" s="98"/>
      <c r="AB144" s="98"/>
      <c r="AC144" s="98"/>
      <c r="AD144" s="98"/>
      <c r="AE144" s="98"/>
      <c r="AF144" s="98"/>
      <c r="AG144" s="98"/>
      <c r="AH144" s="100"/>
      <c r="AI144" s="98"/>
      <c r="AJ144" s="98"/>
      <c r="AK144" s="98"/>
      <c r="AL144" s="98"/>
      <c r="AM144" s="98"/>
      <c r="AN144" s="98"/>
      <c r="AO144" s="98"/>
      <c r="AP144" s="98"/>
      <c r="AQ144" s="98"/>
      <c r="AR144" s="98"/>
      <c r="AS144" s="98"/>
      <c r="AT144" s="98"/>
      <c r="AU144" s="101"/>
      <c r="AV144" s="101"/>
      <c r="AW144" s="101"/>
      <c r="AX144" s="102"/>
      <c r="AY144" s="102"/>
      <c r="AZ144" s="102"/>
      <c r="BA144" s="102"/>
      <c r="BB144" s="102"/>
      <c r="BC144" s="102"/>
      <c r="BD144" s="102"/>
      <c r="BE144" s="102"/>
      <c r="BF144" s="102"/>
      <c r="BG144" s="107"/>
      <c r="BH144" s="108"/>
      <c r="BI144" s="108"/>
      <c r="BJ144" s="108"/>
    </row>
    <row r="145" spans="1:62" s="1" customFormat="1" ht="102.75" customHeight="1" x14ac:dyDescent="0.55000000000000004">
      <c r="A145" s="10"/>
      <c r="B145" s="48" t="s">
        <v>304</v>
      </c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52"/>
      <c r="AH145" s="52"/>
      <c r="AI145" s="41"/>
      <c r="AJ145" s="41"/>
      <c r="AK145" s="41"/>
      <c r="AL145" s="41"/>
      <c r="AM145" s="732" t="s">
        <v>304</v>
      </c>
      <c r="AN145" s="733"/>
      <c r="AO145" s="733"/>
      <c r="AP145" s="733"/>
      <c r="AQ145" s="733"/>
      <c r="AR145" s="733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  <c r="BG145" s="40"/>
      <c r="BH145" s="40"/>
      <c r="BI145" s="108"/>
      <c r="BJ145" s="108"/>
    </row>
    <row r="146" spans="1:62" s="1" customFormat="1" ht="192.75" customHeight="1" x14ac:dyDescent="1.25">
      <c r="A146" s="10"/>
      <c r="B146" s="734" t="s">
        <v>305</v>
      </c>
      <c r="C146" s="734"/>
      <c r="D146" s="734"/>
      <c r="E146" s="734"/>
      <c r="F146" s="734"/>
      <c r="G146" s="734"/>
      <c r="H146" s="734"/>
      <c r="I146" s="734"/>
      <c r="J146" s="734"/>
      <c r="K146" s="734"/>
      <c r="L146" s="734"/>
      <c r="M146" s="734"/>
      <c r="N146" s="734"/>
      <c r="O146" s="734"/>
      <c r="P146" s="734"/>
      <c r="Q146" s="734"/>
      <c r="R146" s="734"/>
      <c r="S146" s="734"/>
      <c r="T146" s="734"/>
      <c r="U146" s="734"/>
      <c r="V146" s="734"/>
      <c r="W146" s="734"/>
      <c r="X146" s="734"/>
      <c r="Y146" s="734"/>
      <c r="Z146" s="734"/>
      <c r="AA146" s="734"/>
      <c r="AB146" s="734"/>
      <c r="AC146" s="303"/>
      <c r="AD146" s="303"/>
      <c r="AE146" s="303"/>
      <c r="AF146" s="303"/>
      <c r="AG146" s="52"/>
      <c r="AH146" s="52"/>
      <c r="AI146" s="41"/>
      <c r="AJ146" s="41"/>
      <c r="AK146" s="41"/>
      <c r="AL146" s="41"/>
      <c r="AM146" s="734" t="s">
        <v>306</v>
      </c>
      <c r="AN146" s="734"/>
      <c r="AO146" s="734"/>
      <c r="AP146" s="734"/>
      <c r="AQ146" s="734"/>
      <c r="AR146" s="734"/>
      <c r="AS146" s="734"/>
      <c r="AT146" s="734"/>
      <c r="AU146" s="734"/>
      <c r="AV146" s="734"/>
      <c r="AW146" s="734"/>
      <c r="AX146" s="734"/>
      <c r="AY146" s="734"/>
      <c r="AZ146" s="734"/>
      <c r="BA146" s="734"/>
      <c r="BB146" s="734"/>
      <c r="BC146" s="734"/>
      <c r="BD146" s="734"/>
      <c r="BE146" s="734"/>
      <c r="BF146" s="735"/>
      <c r="BG146" s="735"/>
      <c r="BH146" s="735"/>
      <c r="BI146" s="108"/>
      <c r="BJ146" s="108"/>
    </row>
    <row r="147" spans="1:62" s="1" customFormat="1" ht="106.5" customHeight="1" x14ac:dyDescent="0.55000000000000004">
      <c r="A147" s="10"/>
      <c r="B147" s="312" t="s">
        <v>307</v>
      </c>
      <c r="C147" s="736"/>
      <c r="D147" s="736"/>
      <c r="E147" s="736"/>
      <c r="F147" s="736"/>
      <c r="G147" s="736"/>
      <c r="H147" s="736"/>
      <c r="I147" s="736"/>
      <c r="J147" s="736"/>
      <c r="K147" s="736"/>
      <c r="L147" s="736"/>
      <c r="M147" s="736"/>
      <c r="N147" s="736"/>
      <c r="O147" s="736"/>
      <c r="P147" s="736"/>
      <c r="Q147" s="736"/>
      <c r="R147" s="736"/>
      <c r="S147" s="736"/>
      <c r="T147" s="736"/>
      <c r="U147" s="736"/>
      <c r="V147" s="736"/>
      <c r="W147" s="737"/>
      <c r="X147" s="737"/>
      <c r="Y147" s="41"/>
      <c r="Z147" s="41"/>
      <c r="AA147" s="41"/>
      <c r="AB147" s="41"/>
      <c r="AC147" s="41"/>
      <c r="AD147" s="41"/>
      <c r="AE147" s="41"/>
      <c r="AF147" s="41"/>
      <c r="AG147" s="52"/>
      <c r="AH147" s="52"/>
      <c r="AI147" s="41"/>
      <c r="AJ147" s="41"/>
      <c r="AK147" s="41"/>
      <c r="AL147" s="41"/>
      <c r="AM147" s="738" t="s">
        <v>308</v>
      </c>
      <c r="AN147" s="739"/>
      <c r="AO147" s="739"/>
      <c r="AP147" s="739"/>
      <c r="AQ147" s="739"/>
      <c r="AR147" s="739"/>
      <c r="AS147" s="739"/>
      <c r="AT147" s="739"/>
      <c r="AU147" s="738" t="s">
        <v>309</v>
      </c>
      <c r="AV147" s="739"/>
      <c r="AW147" s="739"/>
      <c r="AX147" s="739"/>
      <c r="AY147" s="740"/>
      <c r="AZ147" s="740"/>
      <c r="BA147" s="41"/>
      <c r="BB147" s="41"/>
      <c r="BC147" s="41"/>
      <c r="BD147" s="41"/>
      <c r="BE147" s="41"/>
      <c r="BF147" s="41"/>
      <c r="BG147" s="40"/>
      <c r="BH147" s="40"/>
      <c r="BI147" s="108"/>
      <c r="BJ147" s="108"/>
    </row>
    <row r="148" spans="1:62" s="1" customFormat="1" ht="106.5" customHeight="1" x14ac:dyDescent="0.55000000000000004">
      <c r="A148" s="10"/>
      <c r="B148" s="312" t="s">
        <v>310</v>
      </c>
      <c r="C148" s="312"/>
      <c r="D148" s="312"/>
      <c r="E148" s="312"/>
      <c r="F148" s="312"/>
      <c r="G148" s="312"/>
      <c r="H148" s="312"/>
      <c r="I148" s="312"/>
      <c r="J148" s="312"/>
      <c r="K148" s="312"/>
      <c r="L148" s="312"/>
      <c r="M148" s="312"/>
      <c r="N148" s="312"/>
      <c r="O148" s="312"/>
      <c r="P148" s="312"/>
      <c r="Q148" s="312"/>
      <c r="R148" s="136"/>
      <c r="S148" s="136"/>
      <c r="T148" s="136"/>
      <c r="U148" s="136"/>
      <c r="V148" s="136"/>
      <c r="W148" s="82"/>
      <c r="X148" s="82"/>
      <c r="Y148" s="41"/>
      <c r="Z148" s="41"/>
      <c r="AA148" s="41"/>
      <c r="AB148" s="41"/>
      <c r="AC148" s="41"/>
      <c r="AD148" s="41"/>
      <c r="AE148" s="41"/>
      <c r="AF148" s="41"/>
      <c r="AG148" s="52"/>
      <c r="AH148" s="52"/>
      <c r="AI148" s="41"/>
      <c r="AJ148" s="41"/>
      <c r="AK148" s="41"/>
      <c r="AL148" s="41"/>
      <c r="AM148" s="312" t="s">
        <v>310</v>
      </c>
      <c r="AN148" s="312"/>
      <c r="AO148" s="312"/>
      <c r="AP148" s="312"/>
      <c r="AQ148" s="312"/>
      <c r="AR148" s="312"/>
      <c r="AS148" s="312"/>
      <c r="AT148" s="312"/>
      <c r="AU148" s="312"/>
      <c r="AV148" s="312"/>
      <c r="AW148" s="312"/>
      <c r="AX148" s="312"/>
      <c r="AY148" s="312"/>
      <c r="AZ148" s="312"/>
      <c r="BA148" s="312"/>
      <c r="BB148" s="312"/>
      <c r="BC148" s="41"/>
      <c r="BD148" s="41"/>
      <c r="BE148" s="41"/>
      <c r="BF148" s="41"/>
      <c r="BG148" s="40"/>
      <c r="BH148" s="40"/>
      <c r="BI148" s="108"/>
      <c r="BJ148" s="108"/>
    </row>
    <row r="149" spans="1:62" s="1" customFormat="1" ht="65.25" customHeight="1" x14ac:dyDescent="0.55000000000000004">
      <c r="A149" s="10"/>
      <c r="B149" s="692"/>
      <c r="C149" s="741"/>
      <c r="D149" s="741"/>
      <c r="E149" s="741"/>
      <c r="F149" s="741"/>
      <c r="G149" s="741"/>
      <c r="H149" s="741"/>
      <c r="I149" s="741"/>
      <c r="J149" s="741"/>
      <c r="K149" s="741"/>
      <c r="L149" s="741"/>
      <c r="M149" s="741"/>
      <c r="N149" s="96"/>
      <c r="O149" s="96"/>
      <c r="P149" s="96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52"/>
      <c r="AH149" s="52"/>
      <c r="AI149" s="41"/>
      <c r="AJ149" s="41"/>
      <c r="AK149" s="41"/>
      <c r="AL149" s="41"/>
      <c r="AM149" s="742"/>
      <c r="AN149" s="743"/>
      <c r="AO149" s="743"/>
      <c r="AP149" s="743"/>
      <c r="AQ149" s="743"/>
      <c r="AR149" s="743"/>
      <c r="AS149" s="743"/>
      <c r="AT149" s="743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0"/>
      <c r="BH149" s="40"/>
      <c r="BI149" s="108"/>
      <c r="BJ149" s="108"/>
    </row>
    <row r="150" spans="1:62" s="1" customFormat="1" ht="384" customHeight="1" x14ac:dyDescent="0.55000000000000004">
      <c r="A150" s="10"/>
      <c r="B150" s="212"/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96"/>
      <c r="O150" s="96"/>
      <c r="P150" s="96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52"/>
      <c r="AH150" s="52"/>
      <c r="AI150" s="41"/>
      <c r="AJ150" s="41"/>
      <c r="AK150" s="41"/>
      <c r="AL150" s="41"/>
      <c r="AM150" s="214"/>
      <c r="AN150" s="215"/>
      <c r="AO150" s="215"/>
      <c r="AP150" s="215"/>
      <c r="AQ150" s="215"/>
      <c r="AR150" s="215"/>
      <c r="AS150" s="215"/>
      <c r="AT150" s="215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0"/>
      <c r="BH150" s="40"/>
      <c r="BI150" s="108"/>
      <c r="BJ150" s="108"/>
    </row>
    <row r="151" spans="1:62" s="1" customFormat="1" ht="408.75" customHeight="1" x14ac:dyDescent="1.45">
      <c r="A151" s="10"/>
      <c r="B151" s="149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5"/>
      <c r="O151" s="135"/>
      <c r="P151" s="135"/>
      <c r="Q151" s="137"/>
      <c r="R151" s="137"/>
      <c r="S151" s="137"/>
      <c r="T151" s="137"/>
      <c r="U151" s="137"/>
      <c r="V151" s="137"/>
      <c r="W151" s="137"/>
      <c r="X151" s="137"/>
      <c r="Y151" s="137"/>
      <c r="Z151" s="137"/>
      <c r="AA151" s="137"/>
      <c r="AB151" s="137"/>
      <c r="AC151" s="137"/>
      <c r="AD151" s="137"/>
      <c r="AE151" s="137"/>
      <c r="AF151" s="137"/>
      <c r="AG151" s="136"/>
      <c r="AH151" s="136"/>
      <c r="AI151" s="137"/>
      <c r="AJ151" s="137"/>
      <c r="AK151" s="72"/>
      <c r="AL151" s="137"/>
      <c r="AM151" s="142"/>
      <c r="AN151" s="143"/>
      <c r="AO151" s="143"/>
      <c r="AP151" s="143"/>
      <c r="AQ151" s="143"/>
      <c r="AR151" s="143"/>
      <c r="AS151" s="149"/>
      <c r="AT151" s="150"/>
      <c r="AU151" s="151"/>
      <c r="AV151" s="151"/>
      <c r="AW151" s="149"/>
      <c r="AX151" s="151"/>
      <c r="AY151" s="151"/>
      <c r="AZ151" s="151"/>
      <c r="BA151" s="151"/>
      <c r="BB151" s="151"/>
      <c r="BC151" s="151"/>
      <c r="BD151" s="151"/>
      <c r="BE151" s="137"/>
      <c r="BF151" s="137"/>
      <c r="BG151" s="144"/>
      <c r="BH151" s="144"/>
      <c r="BI151" s="108"/>
      <c r="BJ151" s="108"/>
    </row>
    <row r="152" spans="1:62" s="1" customFormat="1" ht="249" customHeight="1" x14ac:dyDescent="0.55000000000000004">
      <c r="A152" s="10"/>
      <c r="B152" s="97"/>
      <c r="C152" s="279" t="s">
        <v>391</v>
      </c>
      <c r="D152" s="280"/>
      <c r="E152" s="280"/>
      <c r="F152" s="280"/>
      <c r="G152" s="280"/>
      <c r="H152" s="280"/>
      <c r="I152" s="280"/>
      <c r="J152" s="280"/>
      <c r="K152" s="280"/>
      <c r="L152" s="280"/>
      <c r="M152" s="280"/>
      <c r="N152" s="280"/>
      <c r="O152" s="281"/>
      <c r="P152" s="281"/>
      <c r="Q152" s="282"/>
      <c r="R152" s="283"/>
      <c r="S152" s="283"/>
      <c r="T152" s="283"/>
      <c r="U152" s="283"/>
      <c r="V152" s="283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0"/>
      <c r="AI152" s="280"/>
      <c r="AJ152" s="284"/>
      <c r="AK152" s="284"/>
      <c r="AL152" s="285"/>
      <c r="AM152" s="284"/>
      <c r="AN152" s="286"/>
      <c r="AO152" s="287"/>
      <c r="AP152" s="287"/>
      <c r="AQ152" s="287"/>
      <c r="AR152" s="287"/>
      <c r="AS152" s="143"/>
      <c r="AT152" s="95" t="s">
        <v>311</v>
      </c>
      <c r="AU152" s="150"/>
      <c r="AV152" s="151"/>
      <c r="AW152" s="151"/>
      <c r="AX152" s="95"/>
      <c r="AY152" s="151"/>
      <c r="AZ152" s="151"/>
      <c r="BA152" s="151"/>
      <c r="BB152" s="151"/>
      <c r="BC152" s="151"/>
      <c r="BD152" s="151"/>
      <c r="BE152" s="151"/>
      <c r="BF152" s="137"/>
      <c r="BG152" s="144"/>
      <c r="BH152" s="144"/>
      <c r="BI152" s="108"/>
      <c r="BJ152" s="108"/>
    </row>
    <row r="153" spans="1:62" ht="67.2" x14ac:dyDescent="0.25">
      <c r="A153" s="54"/>
      <c r="B153" s="54"/>
      <c r="C153" s="17"/>
      <c r="D153" s="17"/>
      <c r="E153" s="17"/>
      <c r="F153" s="17"/>
      <c r="G153" s="17"/>
      <c r="H153" s="17"/>
      <c r="I153" s="17"/>
      <c r="J153" s="17"/>
      <c r="K153" s="17"/>
      <c r="L153" s="16"/>
      <c r="M153" s="16"/>
      <c r="N153" s="16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6"/>
      <c r="AB153" s="56"/>
      <c r="AC153" s="56"/>
      <c r="AD153" s="56"/>
      <c r="AE153" s="56"/>
      <c r="AF153" s="56"/>
      <c r="AG153" s="744" t="s">
        <v>312</v>
      </c>
      <c r="AH153" s="745"/>
      <c r="AI153" s="745"/>
      <c r="AJ153" s="745"/>
      <c r="AK153" s="745"/>
      <c r="AL153" s="745"/>
      <c r="AM153" s="745"/>
      <c r="AN153" s="745"/>
      <c r="AO153" s="745"/>
      <c r="AP153" s="745"/>
      <c r="AQ153" s="17"/>
      <c r="AR153" s="17"/>
      <c r="AS153" s="17"/>
      <c r="AT153" s="17"/>
      <c r="AU153" s="16"/>
      <c r="AV153" s="16"/>
      <c r="AW153" s="16"/>
      <c r="AX153" s="55"/>
      <c r="AY153" s="55"/>
      <c r="AZ153" s="55"/>
      <c r="BA153" s="55"/>
      <c r="BB153" s="55"/>
      <c r="BC153" s="55"/>
      <c r="BD153" s="55"/>
      <c r="BE153" s="55"/>
      <c r="BF153" s="55"/>
      <c r="BG153" s="55"/>
      <c r="BH153" s="55"/>
      <c r="BI153" s="55"/>
      <c r="BJ153" s="55"/>
    </row>
    <row r="154" spans="1:62" ht="20.25" customHeight="1" thickBot="1" x14ac:dyDescent="0.85">
      <c r="A154" s="9"/>
      <c r="B154" s="9"/>
      <c r="C154" s="12"/>
      <c r="D154" s="12"/>
      <c r="E154" s="12"/>
      <c r="F154" s="12"/>
      <c r="G154" s="12"/>
      <c r="H154" s="12"/>
      <c r="I154" s="12"/>
      <c r="J154" s="12"/>
      <c r="K154" s="12"/>
      <c r="L154" s="15"/>
      <c r="M154" s="15"/>
      <c r="N154" s="15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25"/>
      <c r="AH154" s="6"/>
      <c r="AI154" s="6"/>
      <c r="AJ154" s="6"/>
      <c r="AK154" s="9"/>
      <c r="AL154" s="12"/>
      <c r="AM154" s="12"/>
      <c r="AN154" s="12"/>
      <c r="AO154" s="12"/>
      <c r="AP154" s="12"/>
      <c r="AQ154" s="12"/>
      <c r="AR154" s="12"/>
      <c r="AS154" s="12"/>
      <c r="AT154" s="12"/>
      <c r="AU154" s="15"/>
      <c r="AV154" s="15"/>
      <c r="AW154" s="15"/>
      <c r="AX154" s="6"/>
      <c r="AY154" s="6"/>
      <c r="AZ154" s="6"/>
      <c r="BA154" s="6"/>
      <c r="BB154" s="6"/>
      <c r="BC154" s="6"/>
      <c r="BD154" s="6"/>
      <c r="BE154" s="6"/>
      <c r="BF154" s="6"/>
      <c r="BG154" s="7"/>
      <c r="BH154" s="7"/>
      <c r="BI154" s="7"/>
      <c r="BJ154" s="7"/>
    </row>
    <row r="155" spans="1:62" ht="222" customHeight="1" x14ac:dyDescent="0.25">
      <c r="A155" s="109"/>
      <c r="B155" s="746" t="s">
        <v>313</v>
      </c>
      <c r="C155" s="330"/>
      <c r="D155" s="330"/>
      <c r="E155" s="330"/>
      <c r="F155" s="345" t="s">
        <v>314</v>
      </c>
      <c r="G155" s="345"/>
      <c r="H155" s="345"/>
      <c r="I155" s="345"/>
      <c r="J155" s="345"/>
      <c r="K155" s="345"/>
      <c r="L155" s="345"/>
      <c r="M155" s="345"/>
      <c r="N155" s="345"/>
      <c r="O155" s="345"/>
      <c r="P155" s="345"/>
      <c r="Q155" s="345"/>
      <c r="R155" s="345"/>
      <c r="S155" s="345"/>
      <c r="T155" s="345"/>
      <c r="U155" s="345"/>
      <c r="V155" s="345"/>
      <c r="W155" s="345"/>
      <c r="X155" s="345"/>
      <c r="Y155" s="345"/>
      <c r="Z155" s="345"/>
      <c r="AA155" s="345"/>
      <c r="AB155" s="345"/>
      <c r="AC155" s="345"/>
      <c r="AD155" s="345"/>
      <c r="AE155" s="345"/>
      <c r="AF155" s="345"/>
      <c r="AG155" s="345"/>
      <c r="AH155" s="345"/>
      <c r="AI155" s="345"/>
      <c r="AJ155" s="345"/>
      <c r="AK155" s="345"/>
      <c r="AL155" s="345"/>
      <c r="AM155" s="345"/>
      <c r="AN155" s="345"/>
      <c r="AO155" s="345"/>
      <c r="AP155" s="345"/>
      <c r="AQ155" s="345"/>
      <c r="AR155" s="345"/>
      <c r="AS155" s="345"/>
      <c r="AT155" s="345"/>
      <c r="AU155" s="345"/>
      <c r="AV155" s="345"/>
      <c r="AW155" s="345"/>
      <c r="AX155" s="345"/>
      <c r="AY155" s="345"/>
      <c r="AZ155" s="345"/>
      <c r="BA155" s="345"/>
      <c r="BB155" s="345"/>
      <c r="BC155" s="345"/>
      <c r="BD155" s="345"/>
      <c r="BE155" s="345"/>
      <c r="BF155" s="345"/>
      <c r="BG155" s="747" t="s">
        <v>315</v>
      </c>
      <c r="BH155" s="747"/>
      <c r="BI155" s="747"/>
      <c r="BJ155" s="748"/>
    </row>
    <row r="156" spans="1:62" ht="100.5" customHeight="1" x14ac:dyDescent="0.25">
      <c r="A156" s="110"/>
      <c r="B156" s="749" t="s">
        <v>316</v>
      </c>
      <c r="C156" s="750"/>
      <c r="D156" s="750"/>
      <c r="E156" s="750"/>
      <c r="F156" s="751" t="s">
        <v>317</v>
      </c>
      <c r="G156" s="751"/>
      <c r="H156" s="751"/>
      <c r="I156" s="751"/>
      <c r="J156" s="751"/>
      <c r="K156" s="751"/>
      <c r="L156" s="751"/>
      <c r="M156" s="751"/>
      <c r="N156" s="751"/>
      <c r="O156" s="751"/>
      <c r="P156" s="751"/>
      <c r="Q156" s="751"/>
      <c r="R156" s="751"/>
      <c r="S156" s="751"/>
      <c r="T156" s="751"/>
      <c r="U156" s="751"/>
      <c r="V156" s="751"/>
      <c r="W156" s="751"/>
      <c r="X156" s="751"/>
      <c r="Y156" s="751"/>
      <c r="Z156" s="751"/>
      <c r="AA156" s="751"/>
      <c r="AB156" s="751"/>
      <c r="AC156" s="751"/>
      <c r="AD156" s="751"/>
      <c r="AE156" s="751"/>
      <c r="AF156" s="751"/>
      <c r="AG156" s="751"/>
      <c r="AH156" s="751"/>
      <c r="AI156" s="751"/>
      <c r="AJ156" s="751"/>
      <c r="AK156" s="751"/>
      <c r="AL156" s="751"/>
      <c r="AM156" s="751"/>
      <c r="AN156" s="751"/>
      <c r="AO156" s="751"/>
      <c r="AP156" s="751"/>
      <c r="AQ156" s="751"/>
      <c r="AR156" s="751"/>
      <c r="AS156" s="751"/>
      <c r="AT156" s="751"/>
      <c r="AU156" s="751"/>
      <c r="AV156" s="751"/>
      <c r="AW156" s="751"/>
      <c r="AX156" s="751"/>
      <c r="AY156" s="751"/>
      <c r="AZ156" s="751"/>
      <c r="BA156" s="751"/>
      <c r="BB156" s="751"/>
      <c r="BC156" s="751"/>
      <c r="BD156" s="751"/>
      <c r="BE156" s="751"/>
      <c r="BF156" s="751"/>
      <c r="BG156" s="752" t="s">
        <v>392</v>
      </c>
      <c r="BH156" s="752"/>
      <c r="BI156" s="752"/>
      <c r="BJ156" s="753"/>
    </row>
    <row r="157" spans="1:62" ht="123" customHeight="1" x14ac:dyDescent="0.25">
      <c r="A157" s="110"/>
      <c r="B157" s="749" t="s">
        <v>318</v>
      </c>
      <c r="C157" s="750"/>
      <c r="D157" s="750"/>
      <c r="E157" s="750"/>
      <c r="F157" s="754" t="s">
        <v>319</v>
      </c>
      <c r="G157" s="754"/>
      <c r="H157" s="754"/>
      <c r="I157" s="754"/>
      <c r="J157" s="754"/>
      <c r="K157" s="754"/>
      <c r="L157" s="754"/>
      <c r="M157" s="754"/>
      <c r="N157" s="754"/>
      <c r="O157" s="754"/>
      <c r="P157" s="754"/>
      <c r="Q157" s="754"/>
      <c r="R157" s="754"/>
      <c r="S157" s="754"/>
      <c r="T157" s="754"/>
      <c r="U157" s="754"/>
      <c r="V157" s="754"/>
      <c r="W157" s="754"/>
      <c r="X157" s="754"/>
      <c r="Y157" s="754"/>
      <c r="Z157" s="754"/>
      <c r="AA157" s="754"/>
      <c r="AB157" s="754"/>
      <c r="AC157" s="754"/>
      <c r="AD157" s="754"/>
      <c r="AE157" s="754"/>
      <c r="AF157" s="754"/>
      <c r="AG157" s="754"/>
      <c r="AH157" s="754"/>
      <c r="AI157" s="754"/>
      <c r="AJ157" s="754"/>
      <c r="AK157" s="754"/>
      <c r="AL157" s="754"/>
      <c r="AM157" s="754"/>
      <c r="AN157" s="754"/>
      <c r="AO157" s="754"/>
      <c r="AP157" s="754"/>
      <c r="AQ157" s="754"/>
      <c r="AR157" s="754"/>
      <c r="AS157" s="754"/>
      <c r="AT157" s="754"/>
      <c r="AU157" s="754"/>
      <c r="AV157" s="754"/>
      <c r="AW157" s="754"/>
      <c r="AX157" s="754"/>
      <c r="AY157" s="754"/>
      <c r="AZ157" s="754"/>
      <c r="BA157" s="754"/>
      <c r="BB157" s="754"/>
      <c r="BC157" s="754"/>
      <c r="BD157" s="754"/>
      <c r="BE157" s="754"/>
      <c r="BF157" s="754"/>
      <c r="BG157" s="752" t="s">
        <v>149</v>
      </c>
      <c r="BH157" s="752"/>
      <c r="BI157" s="752"/>
      <c r="BJ157" s="753"/>
    </row>
    <row r="158" spans="1:62" ht="123" customHeight="1" x14ac:dyDescent="0.25">
      <c r="A158" s="110"/>
      <c r="B158" s="749" t="s">
        <v>320</v>
      </c>
      <c r="C158" s="755"/>
      <c r="D158" s="755"/>
      <c r="E158" s="755"/>
      <c r="F158" s="751" t="s">
        <v>321</v>
      </c>
      <c r="G158" s="751"/>
      <c r="H158" s="751"/>
      <c r="I158" s="751"/>
      <c r="J158" s="751"/>
      <c r="K158" s="751"/>
      <c r="L158" s="751"/>
      <c r="M158" s="751"/>
      <c r="N158" s="751"/>
      <c r="O158" s="751"/>
      <c r="P158" s="751"/>
      <c r="Q158" s="751"/>
      <c r="R158" s="751"/>
      <c r="S158" s="751"/>
      <c r="T158" s="751"/>
      <c r="U158" s="751"/>
      <c r="V158" s="751"/>
      <c r="W158" s="751"/>
      <c r="X158" s="751"/>
      <c r="Y158" s="751"/>
      <c r="Z158" s="751"/>
      <c r="AA158" s="751"/>
      <c r="AB158" s="751"/>
      <c r="AC158" s="751"/>
      <c r="AD158" s="751"/>
      <c r="AE158" s="751"/>
      <c r="AF158" s="751"/>
      <c r="AG158" s="751"/>
      <c r="AH158" s="751"/>
      <c r="AI158" s="751"/>
      <c r="AJ158" s="751"/>
      <c r="AK158" s="751"/>
      <c r="AL158" s="751"/>
      <c r="AM158" s="751"/>
      <c r="AN158" s="751"/>
      <c r="AO158" s="751"/>
      <c r="AP158" s="751"/>
      <c r="AQ158" s="751"/>
      <c r="AR158" s="751"/>
      <c r="AS158" s="751"/>
      <c r="AT158" s="751"/>
      <c r="AU158" s="751"/>
      <c r="AV158" s="751"/>
      <c r="AW158" s="751"/>
      <c r="AX158" s="751"/>
      <c r="AY158" s="751"/>
      <c r="AZ158" s="751"/>
      <c r="BA158" s="751"/>
      <c r="BB158" s="751"/>
      <c r="BC158" s="751"/>
      <c r="BD158" s="751"/>
      <c r="BE158" s="751"/>
      <c r="BF158" s="751"/>
      <c r="BG158" s="752" t="s">
        <v>120</v>
      </c>
      <c r="BH158" s="752"/>
      <c r="BI158" s="752"/>
      <c r="BJ158" s="753"/>
    </row>
    <row r="159" spans="1:62" ht="115.5" customHeight="1" x14ac:dyDescent="0.25">
      <c r="A159" s="110"/>
      <c r="B159" s="749" t="s">
        <v>322</v>
      </c>
      <c r="C159" s="750"/>
      <c r="D159" s="750"/>
      <c r="E159" s="750"/>
      <c r="F159" s="751" t="s">
        <v>323</v>
      </c>
      <c r="G159" s="751"/>
      <c r="H159" s="751"/>
      <c r="I159" s="751"/>
      <c r="J159" s="751"/>
      <c r="K159" s="751"/>
      <c r="L159" s="751"/>
      <c r="M159" s="751"/>
      <c r="N159" s="751"/>
      <c r="O159" s="751"/>
      <c r="P159" s="751"/>
      <c r="Q159" s="751"/>
      <c r="R159" s="751"/>
      <c r="S159" s="751"/>
      <c r="T159" s="751"/>
      <c r="U159" s="751"/>
      <c r="V159" s="751"/>
      <c r="W159" s="751"/>
      <c r="X159" s="751"/>
      <c r="Y159" s="751"/>
      <c r="Z159" s="751"/>
      <c r="AA159" s="751"/>
      <c r="AB159" s="751"/>
      <c r="AC159" s="751"/>
      <c r="AD159" s="751"/>
      <c r="AE159" s="751"/>
      <c r="AF159" s="751"/>
      <c r="AG159" s="751"/>
      <c r="AH159" s="751"/>
      <c r="AI159" s="751"/>
      <c r="AJ159" s="751"/>
      <c r="AK159" s="751"/>
      <c r="AL159" s="751"/>
      <c r="AM159" s="751"/>
      <c r="AN159" s="751"/>
      <c r="AO159" s="751"/>
      <c r="AP159" s="751"/>
      <c r="AQ159" s="751"/>
      <c r="AR159" s="751"/>
      <c r="AS159" s="751"/>
      <c r="AT159" s="751"/>
      <c r="AU159" s="751"/>
      <c r="AV159" s="751"/>
      <c r="AW159" s="751"/>
      <c r="AX159" s="751"/>
      <c r="AY159" s="751"/>
      <c r="AZ159" s="751"/>
      <c r="BA159" s="751"/>
      <c r="BB159" s="751"/>
      <c r="BC159" s="751"/>
      <c r="BD159" s="751"/>
      <c r="BE159" s="751"/>
      <c r="BF159" s="751"/>
      <c r="BG159" s="752" t="s">
        <v>393</v>
      </c>
      <c r="BH159" s="752"/>
      <c r="BI159" s="752"/>
      <c r="BJ159" s="753"/>
    </row>
    <row r="160" spans="1:62" ht="85.5" customHeight="1" x14ac:dyDescent="0.25">
      <c r="A160" s="110"/>
      <c r="B160" s="749" t="s">
        <v>324</v>
      </c>
      <c r="C160" s="750"/>
      <c r="D160" s="750"/>
      <c r="E160" s="750"/>
      <c r="F160" s="751" t="s">
        <v>325</v>
      </c>
      <c r="G160" s="751"/>
      <c r="H160" s="751"/>
      <c r="I160" s="751"/>
      <c r="J160" s="751"/>
      <c r="K160" s="751"/>
      <c r="L160" s="751"/>
      <c r="M160" s="751"/>
      <c r="N160" s="751"/>
      <c r="O160" s="751"/>
      <c r="P160" s="751"/>
      <c r="Q160" s="751"/>
      <c r="R160" s="751"/>
      <c r="S160" s="751"/>
      <c r="T160" s="751"/>
      <c r="U160" s="751"/>
      <c r="V160" s="751"/>
      <c r="W160" s="751"/>
      <c r="X160" s="751"/>
      <c r="Y160" s="751"/>
      <c r="Z160" s="751"/>
      <c r="AA160" s="751"/>
      <c r="AB160" s="751"/>
      <c r="AC160" s="751"/>
      <c r="AD160" s="751"/>
      <c r="AE160" s="751"/>
      <c r="AF160" s="751"/>
      <c r="AG160" s="751"/>
      <c r="AH160" s="751"/>
      <c r="AI160" s="751"/>
      <c r="AJ160" s="751"/>
      <c r="AK160" s="751"/>
      <c r="AL160" s="751"/>
      <c r="AM160" s="751"/>
      <c r="AN160" s="751"/>
      <c r="AO160" s="751"/>
      <c r="AP160" s="751"/>
      <c r="AQ160" s="751"/>
      <c r="AR160" s="751"/>
      <c r="AS160" s="751"/>
      <c r="AT160" s="751"/>
      <c r="AU160" s="751"/>
      <c r="AV160" s="751"/>
      <c r="AW160" s="751"/>
      <c r="AX160" s="751"/>
      <c r="AY160" s="751"/>
      <c r="AZ160" s="751"/>
      <c r="BA160" s="751"/>
      <c r="BB160" s="751"/>
      <c r="BC160" s="751"/>
      <c r="BD160" s="751"/>
      <c r="BE160" s="751"/>
      <c r="BF160" s="751"/>
      <c r="BG160" s="752" t="s">
        <v>394</v>
      </c>
      <c r="BH160" s="752"/>
      <c r="BI160" s="752"/>
      <c r="BJ160" s="753"/>
    </row>
    <row r="161" spans="1:62" ht="96.75" customHeight="1" x14ac:dyDescent="0.25">
      <c r="A161" s="110"/>
      <c r="B161" s="749" t="s">
        <v>326</v>
      </c>
      <c r="C161" s="750"/>
      <c r="D161" s="750"/>
      <c r="E161" s="750"/>
      <c r="F161" s="751" t="s">
        <v>327</v>
      </c>
      <c r="G161" s="751"/>
      <c r="H161" s="751"/>
      <c r="I161" s="751"/>
      <c r="J161" s="751"/>
      <c r="K161" s="751"/>
      <c r="L161" s="751"/>
      <c r="M161" s="751"/>
      <c r="N161" s="751"/>
      <c r="O161" s="751"/>
      <c r="P161" s="751"/>
      <c r="Q161" s="751"/>
      <c r="R161" s="751"/>
      <c r="S161" s="751"/>
      <c r="T161" s="751"/>
      <c r="U161" s="751"/>
      <c r="V161" s="751"/>
      <c r="W161" s="751"/>
      <c r="X161" s="751"/>
      <c r="Y161" s="751"/>
      <c r="Z161" s="751"/>
      <c r="AA161" s="751"/>
      <c r="AB161" s="751"/>
      <c r="AC161" s="751"/>
      <c r="AD161" s="751"/>
      <c r="AE161" s="751"/>
      <c r="AF161" s="751"/>
      <c r="AG161" s="751"/>
      <c r="AH161" s="751"/>
      <c r="AI161" s="751"/>
      <c r="AJ161" s="751"/>
      <c r="AK161" s="751"/>
      <c r="AL161" s="751"/>
      <c r="AM161" s="751"/>
      <c r="AN161" s="751"/>
      <c r="AO161" s="751"/>
      <c r="AP161" s="751"/>
      <c r="AQ161" s="751"/>
      <c r="AR161" s="751"/>
      <c r="AS161" s="751"/>
      <c r="AT161" s="751"/>
      <c r="AU161" s="751"/>
      <c r="AV161" s="751"/>
      <c r="AW161" s="751"/>
      <c r="AX161" s="751"/>
      <c r="AY161" s="751"/>
      <c r="AZ161" s="751"/>
      <c r="BA161" s="751"/>
      <c r="BB161" s="751"/>
      <c r="BC161" s="751"/>
      <c r="BD161" s="751"/>
      <c r="BE161" s="751"/>
      <c r="BF161" s="751"/>
      <c r="BG161" s="752" t="s">
        <v>395</v>
      </c>
      <c r="BH161" s="752"/>
      <c r="BI161" s="752"/>
      <c r="BJ161" s="753"/>
    </row>
    <row r="162" spans="1:62" ht="111.75" customHeight="1" x14ac:dyDescent="0.25">
      <c r="A162" s="110"/>
      <c r="B162" s="756" t="s">
        <v>396</v>
      </c>
      <c r="C162" s="757"/>
      <c r="D162" s="757"/>
      <c r="E162" s="758"/>
      <c r="F162" s="751" t="s">
        <v>328</v>
      </c>
      <c r="G162" s="751"/>
      <c r="H162" s="751"/>
      <c r="I162" s="751"/>
      <c r="J162" s="751"/>
      <c r="K162" s="751"/>
      <c r="L162" s="751"/>
      <c r="M162" s="751"/>
      <c r="N162" s="751"/>
      <c r="O162" s="751"/>
      <c r="P162" s="751"/>
      <c r="Q162" s="751"/>
      <c r="R162" s="751"/>
      <c r="S162" s="751"/>
      <c r="T162" s="751"/>
      <c r="U162" s="751"/>
      <c r="V162" s="751"/>
      <c r="W162" s="751"/>
      <c r="X162" s="751"/>
      <c r="Y162" s="751"/>
      <c r="Z162" s="751"/>
      <c r="AA162" s="751"/>
      <c r="AB162" s="751"/>
      <c r="AC162" s="751"/>
      <c r="AD162" s="751"/>
      <c r="AE162" s="751"/>
      <c r="AF162" s="751"/>
      <c r="AG162" s="751"/>
      <c r="AH162" s="751"/>
      <c r="AI162" s="751"/>
      <c r="AJ162" s="751"/>
      <c r="AK162" s="751"/>
      <c r="AL162" s="751"/>
      <c r="AM162" s="751"/>
      <c r="AN162" s="751"/>
      <c r="AO162" s="751"/>
      <c r="AP162" s="751"/>
      <c r="AQ162" s="751"/>
      <c r="AR162" s="751"/>
      <c r="AS162" s="751"/>
      <c r="AT162" s="751"/>
      <c r="AU162" s="751"/>
      <c r="AV162" s="751"/>
      <c r="AW162" s="751"/>
      <c r="AX162" s="751"/>
      <c r="AY162" s="751"/>
      <c r="AZ162" s="751"/>
      <c r="BA162" s="751"/>
      <c r="BB162" s="751"/>
      <c r="BC162" s="751"/>
      <c r="BD162" s="751"/>
      <c r="BE162" s="751"/>
      <c r="BF162" s="751"/>
      <c r="BG162" s="752" t="s">
        <v>113</v>
      </c>
      <c r="BH162" s="752"/>
      <c r="BI162" s="752"/>
      <c r="BJ162" s="753"/>
    </row>
    <row r="163" spans="1:62" ht="89.25" customHeight="1" x14ac:dyDescent="0.25">
      <c r="A163" s="110"/>
      <c r="B163" s="749" t="s">
        <v>329</v>
      </c>
      <c r="C163" s="750"/>
      <c r="D163" s="750"/>
      <c r="E163" s="750"/>
      <c r="F163" s="751" t="s">
        <v>330</v>
      </c>
      <c r="G163" s="751"/>
      <c r="H163" s="751"/>
      <c r="I163" s="751"/>
      <c r="J163" s="751"/>
      <c r="K163" s="751"/>
      <c r="L163" s="751"/>
      <c r="M163" s="751"/>
      <c r="N163" s="751"/>
      <c r="O163" s="751"/>
      <c r="P163" s="751"/>
      <c r="Q163" s="751"/>
      <c r="R163" s="751"/>
      <c r="S163" s="751"/>
      <c r="T163" s="751"/>
      <c r="U163" s="751"/>
      <c r="V163" s="751"/>
      <c r="W163" s="751"/>
      <c r="X163" s="751"/>
      <c r="Y163" s="751"/>
      <c r="Z163" s="751"/>
      <c r="AA163" s="751"/>
      <c r="AB163" s="751"/>
      <c r="AC163" s="751"/>
      <c r="AD163" s="751"/>
      <c r="AE163" s="751"/>
      <c r="AF163" s="751"/>
      <c r="AG163" s="751"/>
      <c r="AH163" s="751"/>
      <c r="AI163" s="751"/>
      <c r="AJ163" s="751"/>
      <c r="AK163" s="751"/>
      <c r="AL163" s="751"/>
      <c r="AM163" s="751"/>
      <c r="AN163" s="751"/>
      <c r="AO163" s="751"/>
      <c r="AP163" s="751"/>
      <c r="AQ163" s="751"/>
      <c r="AR163" s="751"/>
      <c r="AS163" s="751"/>
      <c r="AT163" s="751"/>
      <c r="AU163" s="751"/>
      <c r="AV163" s="751"/>
      <c r="AW163" s="751"/>
      <c r="AX163" s="751"/>
      <c r="AY163" s="751"/>
      <c r="AZ163" s="751"/>
      <c r="BA163" s="751"/>
      <c r="BB163" s="751"/>
      <c r="BC163" s="751"/>
      <c r="BD163" s="751"/>
      <c r="BE163" s="751"/>
      <c r="BF163" s="751"/>
      <c r="BG163" s="752" t="s">
        <v>118</v>
      </c>
      <c r="BH163" s="752"/>
      <c r="BI163" s="752"/>
      <c r="BJ163" s="753"/>
    </row>
    <row r="164" spans="1:62" ht="93.75" customHeight="1" x14ac:dyDescent="0.25">
      <c r="A164" s="110"/>
      <c r="B164" s="749" t="s">
        <v>331</v>
      </c>
      <c r="C164" s="755"/>
      <c r="D164" s="755"/>
      <c r="E164" s="755"/>
      <c r="F164" s="751" t="s">
        <v>332</v>
      </c>
      <c r="G164" s="751"/>
      <c r="H164" s="751"/>
      <c r="I164" s="751"/>
      <c r="J164" s="751"/>
      <c r="K164" s="751"/>
      <c r="L164" s="751"/>
      <c r="M164" s="751"/>
      <c r="N164" s="751"/>
      <c r="O164" s="751"/>
      <c r="P164" s="751"/>
      <c r="Q164" s="751"/>
      <c r="R164" s="751"/>
      <c r="S164" s="751"/>
      <c r="T164" s="751"/>
      <c r="U164" s="751"/>
      <c r="V164" s="751"/>
      <c r="W164" s="751"/>
      <c r="X164" s="751"/>
      <c r="Y164" s="751"/>
      <c r="Z164" s="751"/>
      <c r="AA164" s="751"/>
      <c r="AB164" s="751"/>
      <c r="AC164" s="751"/>
      <c r="AD164" s="751"/>
      <c r="AE164" s="751"/>
      <c r="AF164" s="751"/>
      <c r="AG164" s="751"/>
      <c r="AH164" s="751"/>
      <c r="AI164" s="751"/>
      <c r="AJ164" s="751"/>
      <c r="AK164" s="751"/>
      <c r="AL164" s="751"/>
      <c r="AM164" s="751"/>
      <c r="AN164" s="751"/>
      <c r="AO164" s="751"/>
      <c r="AP164" s="751"/>
      <c r="AQ164" s="751"/>
      <c r="AR164" s="751"/>
      <c r="AS164" s="751"/>
      <c r="AT164" s="751"/>
      <c r="AU164" s="751"/>
      <c r="AV164" s="751"/>
      <c r="AW164" s="751"/>
      <c r="AX164" s="751"/>
      <c r="AY164" s="751"/>
      <c r="AZ164" s="751"/>
      <c r="BA164" s="751"/>
      <c r="BB164" s="751"/>
      <c r="BC164" s="751"/>
      <c r="BD164" s="751"/>
      <c r="BE164" s="751"/>
      <c r="BF164" s="751"/>
      <c r="BG164" s="752" t="s">
        <v>111</v>
      </c>
      <c r="BH164" s="752"/>
      <c r="BI164" s="752"/>
      <c r="BJ164" s="753"/>
    </row>
    <row r="165" spans="1:62" ht="145.5" customHeight="1" x14ac:dyDescent="0.25">
      <c r="A165" s="110"/>
      <c r="B165" s="749" t="s">
        <v>333</v>
      </c>
      <c r="C165" s="750"/>
      <c r="D165" s="750"/>
      <c r="E165" s="750"/>
      <c r="F165" s="751" t="s">
        <v>334</v>
      </c>
      <c r="G165" s="751"/>
      <c r="H165" s="751"/>
      <c r="I165" s="751"/>
      <c r="J165" s="751"/>
      <c r="K165" s="751"/>
      <c r="L165" s="751"/>
      <c r="M165" s="751"/>
      <c r="N165" s="751"/>
      <c r="O165" s="751"/>
      <c r="P165" s="751"/>
      <c r="Q165" s="751"/>
      <c r="R165" s="751"/>
      <c r="S165" s="751"/>
      <c r="T165" s="751"/>
      <c r="U165" s="751"/>
      <c r="V165" s="751"/>
      <c r="W165" s="751"/>
      <c r="X165" s="751"/>
      <c r="Y165" s="751"/>
      <c r="Z165" s="751"/>
      <c r="AA165" s="751"/>
      <c r="AB165" s="751"/>
      <c r="AC165" s="751"/>
      <c r="AD165" s="751"/>
      <c r="AE165" s="751"/>
      <c r="AF165" s="751"/>
      <c r="AG165" s="751"/>
      <c r="AH165" s="751"/>
      <c r="AI165" s="751"/>
      <c r="AJ165" s="751"/>
      <c r="AK165" s="751"/>
      <c r="AL165" s="751"/>
      <c r="AM165" s="751"/>
      <c r="AN165" s="751"/>
      <c r="AO165" s="751"/>
      <c r="AP165" s="751"/>
      <c r="AQ165" s="751"/>
      <c r="AR165" s="751"/>
      <c r="AS165" s="751"/>
      <c r="AT165" s="751"/>
      <c r="AU165" s="751"/>
      <c r="AV165" s="751"/>
      <c r="AW165" s="751"/>
      <c r="AX165" s="751"/>
      <c r="AY165" s="751"/>
      <c r="AZ165" s="751"/>
      <c r="BA165" s="751"/>
      <c r="BB165" s="751"/>
      <c r="BC165" s="751"/>
      <c r="BD165" s="751"/>
      <c r="BE165" s="751"/>
      <c r="BF165" s="751"/>
      <c r="BG165" s="752" t="s">
        <v>397</v>
      </c>
      <c r="BH165" s="752"/>
      <c r="BI165" s="752"/>
      <c r="BJ165" s="753"/>
    </row>
    <row r="166" spans="1:62" ht="160.5" customHeight="1" x14ac:dyDescent="0.25">
      <c r="A166" s="110"/>
      <c r="B166" s="749" t="s">
        <v>127</v>
      </c>
      <c r="C166" s="750"/>
      <c r="D166" s="750"/>
      <c r="E166" s="750"/>
      <c r="F166" s="751" t="s">
        <v>385</v>
      </c>
      <c r="G166" s="751"/>
      <c r="H166" s="751"/>
      <c r="I166" s="751"/>
      <c r="J166" s="751"/>
      <c r="K166" s="751"/>
      <c r="L166" s="751"/>
      <c r="M166" s="751"/>
      <c r="N166" s="751"/>
      <c r="O166" s="751"/>
      <c r="P166" s="751"/>
      <c r="Q166" s="751"/>
      <c r="R166" s="751"/>
      <c r="S166" s="751"/>
      <c r="T166" s="751"/>
      <c r="U166" s="751"/>
      <c r="V166" s="751"/>
      <c r="W166" s="751"/>
      <c r="X166" s="751"/>
      <c r="Y166" s="751"/>
      <c r="Z166" s="751"/>
      <c r="AA166" s="751"/>
      <c r="AB166" s="751"/>
      <c r="AC166" s="751"/>
      <c r="AD166" s="751"/>
      <c r="AE166" s="751"/>
      <c r="AF166" s="751"/>
      <c r="AG166" s="751"/>
      <c r="AH166" s="751"/>
      <c r="AI166" s="751"/>
      <c r="AJ166" s="751"/>
      <c r="AK166" s="751"/>
      <c r="AL166" s="751"/>
      <c r="AM166" s="751"/>
      <c r="AN166" s="751"/>
      <c r="AO166" s="751"/>
      <c r="AP166" s="751"/>
      <c r="AQ166" s="751"/>
      <c r="AR166" s="751"/>
      <c r="AS166" s="751"/>
      <c r="AT166" s="751"/>
      <c r="AU166" s="751"/>
      <c r="AV166" s="751"/>
      <c r="AW166" s="751"/>
      <c r="AX166" s="751"/>
      <c r="AY166" s="751"/>
      <c r="AZ166" s="751"/>
      <c r="BA166" s="751"/>
      <c r="BB166" s="751"/>
      <c r="BC166" s="751"/>
      <c r="BD166" s="751"/>
      <c r="BE166" s="751"/>
      <c r="BF166" s="751"/>
      <c r="BG166" s="752" t="s">
        <v>260</v>
      </c>
      <c r="BH166" s="752"/>
      <c r="BI166" s="752"/>
      <c r="BJ166" s="753"/>
    </row>
    <row r="167" spans="1:62" s="240" customFormat="1" ht="160.5" customHeight="1" x14ac:dyDescent="0.25">
      <c r="A167" s="239"/>
      <c r="B167" s="760" t="s">
        <v>259</v>
      </c>
      <c r="C167" s="761"/>
      <c r="D167" s="761"/>
      <c r="E167" s="762"/>
      <c r="F167" s="763" t="s">
        <v>387</v>
      </c>
      <c r="G167" s="764"/>
      <c r="H167" s="764"/>
      <c r="I167" s="764"/>
      <c r="J167" s="764"/>
      <c r="K167" s="764"/>
      <c r="L167" s="764"/>
      <c r="M167" s="764"/>
      <c r="N167" s="764"/>
      <c r="O167" s="764"/>
      <c r="P167" s="764"/>
      <c r="Q167" s="764"/>
      <c r="R167" s="764"/>
      <c r="S167" s="764"/>
      <c r="T167" s="764"/>
      <c r="U167" s="764"/>
      <c r="V167" s="764"/>
      <c r="W167" s="764"/>
      <c r="X167" s="764"/>
      <c r="Y167" s="764"/>
      <c r="Z167" s="764"/>
      <c r="AA167" s="764"/>
      <c r="AB167" s="764"/>
      <c r="AC167" s="764"/>
      <c r="AD167" s="764"/>
      <c r="AE167" s="764"/>
      <c r="AF167" s="764"/>
      <c r="AG167" s="764"/>
      <c r="AH167" s="764"/>
      <c r="AI167" s="764"/>
      <c r="AJ167" s="764"/>
      <c r="AK167" s="764"/>
      <c r="AL167" s="764"/>
      <c r="AM167" s="764"/>
      <c r="AN167" s="764"/>
      <c r="AO167" s="764"/>
      <c r="AP167" s="764"/>
      <c r="AQ167" s="764"/>
      <c r="AR167" s="764"/>
      <c r="AS167" s="764"/>
      <c r="AT167" s="764"/>
      <c r="AU167" s="764"/>
      <c r="AV167" s="764"/>
      <c r="AW167" s="764"/>
      <c r="AX167" s="764"/>
      <c r="AY167" s="764"/>
      <c r="AZ167" s="764"/>
      <c r="BA167" s="764"/>
      <c r="BB167" s="764"/>
      <c r="BC167" s="764"/>
      <c r="BD167" s="764"/>
      <c r="BE167" s="764"/>
      <c r="BF167" s="765"/>
      <c r="BG167" s="766" t="s">
        <v>398</v>
      </c>
      <c r="BH167" s="767"/>
      <c r="BI167" s="767"/>
      <c r="BJ167" s="768"/>
    </row>
    <row r="168" spans="1:62" ht="93" customHeight="1" x14ac:dyDescent="0.25">
      <c r="A168" s="110"/>
      <c r="B168" s="749" t="s">
        <v>386</v>
      </c>
      <c r="C168" s="750"/>
      <c r="D168" s="750"/>
      <c r="E168" s="750"/>
      <c r="F168" s="751" t="s">
        <v>388</v>
      </c>
      <c r="G168" s="751"/>
      <c r="H168" s="751"/>
      <c r="I168" s="751"/>
      <c r="J168" s="751"/>
      <c r="K168" s="751"/>
      <c r="L168" s="751"/>
      <c r="M168" s="751"/>
      <c r="N168" s="751"/>
      <c r="O168" s="751"/>
      <c r="P168" s="751"/>
      <c r="Q168" s="751"/>
      <c r="R168" s="751"/>
      <c r="S168" s="751"/>
      <c r="T168" s="751"/>
      <c r="U168" s="751"/>
      <c r="V168" s="751"/>
      <c r="W168" s="751"/>
      <c r="X168" s="751"/>
      <c r="Y168" s="751"/>
      <c r="Z168" s="751"/>
      <c r="AA168" s="751"/>
      <c r="AB168" s="751"/>
      <c r="AC168" s="751"/>
      <c r="AD168" s="751"/>
      <c r="AE168" s="751"/>
      <c r="AF168" s="751"/>
      <c r="AG168" s="751"/>
      <c r="AH168" s="751"/>
      <c r="AI168" s="751"/>
      <c r="AJ168" s="751"/>
      <c r="AK168" s="751"/>
      <c r="AL168" s="751"/>
      <c r="AM168" s="751"/>
      <c r="AN168" s="751"/>
      <c r="AO168" s="751"/>
      <c r="AP168" s="751"/>
      <c r="AQ168" s="751"/>
      <c r="AR168" s="751"/>
      <c r="AS168" s="751"/>
      <c r="AT168" s="751"/>
      <c r="AU168" s="751"/>
      <c r="AV168" s="751"/>
      <c r="AW168" s="751"/>
      <c r="AX168" s="751"/>
      <c r="AY168" s="751"/>
      <c r="AZ168" s="751"/>
      <c r="BA168" s="751"/>
      <c r="BB168" s="751"/>
      <c r="BC168" s="751"/>
      <c r="BD168" s="751"/>
      <c r="BE168" s="751"/>
      <c r="BF168" s="751"/>
      <c r="BG168" s="752" t="s">
        <v>418</v>
      </c>
      <c r="BH168" s="752"/>
      <c r="BI168" s="752"/>
      <c r="BJ168" s="753"/>
    </row>
    <row r="169" spans="1:62" ht="156.75" customHeight="1" x14ac:dyDescent="0.25">
      <c r="A169" s="110"/>
      <c r="B169" s="749" t="s">
        <v>335</v>
      </c>
      <c r="C169" s="750"/>
      <c r="D169" s="750"/>
      <c r="E169" s="750"/>
      <c r="F169" s="759" t="s">
        <v>443</v>
      </c>
      <c r="G169" s="759"/>
      <c r="H169" s="759"/>
      <c r="I169" s="759"/>
      <c r="J169" s="759"/>
      <c r="K169" s="759"/>
      <c r="L169" s="759"/>
      <c r="M169" s="759"/>
      <c r="N169" s="759"/>
      <c r="O169" s="759"/>
      <c r="P169" s="759"/>
      <c r="Q169" s="759"/>
      <c r="R169" s="759"/>
      <c r="S169" s="759"/>
      <c r="T169" s="759"/>
      <c r="U169" s="759"/>
      <c r="V169" s="759"/>
      <c r="W169" s="759"/>
      <c r="X169" s="759"/>
      <c r="Y169" s="759"/>
      <c r="Z169" s="759"/>
      <c r="AA169" s="759"/>
      <c r="AB169" s="759"/>
      <c r="AC169" s="759"/>
      <c r="AD169" s="759"/>
      <c r="AE169" s="759"/>
      <c r="AF169" s="759"/>
      <c r="AG169" s="759"/>
      <c r="AH169" s="759"/>
      <c r="AI169" s="759"/>
      <c r="AJ169" s="759"/>
      <c r="AK169" s="759"/>
      <c r="AL169" s="759"/>
      <c r="AM169" s="759"/>
      <c r="AN169" s="759"/>
      <c r="AO169" s="759"/>
      <c r="AP169" s="759"/>
      <c r="AQ169" s="759"/>
      <c r="AR169" s="759"/>
      <c r="AS169" s="759"/>
      <c r="AT169" s="759"/>
      <c r="AU169" s="759"/>
      <c r="AV169" s="759"/>
      <c r="AW169" s="759"/>
      <c r="AX169" s="759"/>
      <c r="AY169" s="759"/>
      <c r="AZ169" s="759"/>
      <c r="BA169" s="759"/>
      <c r="BB169" s="759"/>
      <c r="BC169" s="759"/>
      <c r="BD169" s="759"/>
      <c r="BE169" s="759"/>
      <c r="BF169" s="759"/>
      <c r="BG169" s="752" t="s">
        <v>125</v>
      </c>
      <c r="BH169" s="752"/>
      <c r="BI169" s="752"/>
      <c r="BJ169" s="753"/>
    </row>
    <row r="170" spans="1:62" s="222" customFormat="1" ht="138" customHeight="1" x14ac:dyDescent="0.25">
      <c r="A170" s="221"/>
      <c r="B170" s="769" t="s">
        <v>336</v>
      </c>
      <c r="C170" s="770"/>
      <c r="D170" s="770"/>
      <c r="E170" s="770"/>
      <c r="F170" s="771" t="s">
        <v>338</v>
      </c>
      <c r="G170" s="771"/>
      <c r="H170" s="771"/>
      <c r="I170" s="771"/>
      <c r="J170" s="771"/>
      <c r="K170" s="771"/>
      <c r="L170" s="771"/>
      <c r="M170" s="771"/>
      <c r="N170" s="771"/>
      <c r="O170" s="771"/>
      <c r="P170" s="771"/>
      <c r="Q170" s="771"/>
      <c r="R170" s="771"/>
      <c r="S170" s="771"/>
      <c r="T170" s="771"/>
      <c r="U170" s="771"/>
      <c r="V170" s="771"/>
      <c r="W170" s="771"/>
      <c r="X170" s="771"/>
      <c r="Y170" s="771"/>
      <c r="Z170" s="771"/>
      <c r="AA170" s="771"/>
      <c r="AB170" s="771"/>
      <c r="AC170" s="771"/>
      <c r="AD170" s="771"/>
      <c r="AE170" s="771"/>
      <c r="AF170" s="771"/>
      <c r="AG170" s="771"/>
      <c r="AH170" s="771"/>
      <c r="AI170" s="771"/>
      <c r="AJ170" s="771"/>
      <c r="AK170" s="771"/>
      <c r="AL170" s="771"/>
      <c r="AM170" s="771"/>
      <c r="AN170" s="771"/>
      <c r="AO170" s="771"/>
      <c r="AP170" s="771"/>
      <c r="AQ170" s="771"/>
      <c r="AR170" s="771"/>
      <c r="AS170" s="771"/>
      <c r="AT170" s="771"/>
      <c r="AU170" s="771"/>
      <c r="AV170" s="771"/>
      <c r="AW170" s="771"/>
      <c r="AX170" s="771"/>
      <c r="AY170" s="771"/>
      <c r="AZ170" s="771"/>
      <c r="BA170" s="771"/>
      <c r="BB170" s="771"/>
      <c r="BC170" s="771"/>
      <c r="BD170" s="771"/>
      <c r="BE170" s="771"/>
      <c r="BF170" s="771"/>
      <c r="BG170" s="772" t="s">
        <v>445</v>
      </c>
      <c r="BH170" s="772"/>
      <c r="BI170" s="772"/>
      <c r="BJ170" s="773"/>
    </row>
    <row r="171" spans="1:62" s="1" customFormat="1" ht="108" customHeight="1" x14ac:dyDescent="0.25">
      <c r="A171" s="110"/>
      <c r="B171" s="769" t="s">
        <v>337</v>
      </c>
      <c r="C171" s="770"/>
      <c r="D171" s="770"/>
      <c r="E171" s="770"/>
      <c r="F171" s="774" t="s">
        <v>340</v>
      </c>
      <c r="G171" s="774"/>
      <c r="H171" s="774"/>
      <c r="I171" s="774"/>
      <c r="J171" s="774"/>
      <c r="K171" s="774"/>
      <c r="L171" s="774"/>
      <c r="M171" s="774"/>
      <c r="N171" s="774"/>
      <c r="O171" s="774"/>
      <c r="P171" s="774"/>
      <c r="Q171" s="774"/>
      <c r="R171" s="774"/>
      <c r="S171" s="774"/>
      <c r="T171" s="774"/>
      <c r="U171" s="774"/>
      <c r="V171" s="774"/>
      <c r="W171" s="774"/>
      <c r="X171" s="774"/>
      <c r="Y171" s="774"/>
      <c r="Z171" s="774"/>
      <c r="AA171" s="774"/>
      <c r="AB171" s="774"/>
      <c r="AC171" s="774"/>
      <c r="AD171" s="774"/>
      <c r="AE171" s="774"/>
      <c r="AF171" s="774"/>
      <c r="AG171" s="774"/>
      <c r="AH171" s="774"/>
      <c r="AI171" s="774"/>
      <c r="AJ171" s="774"/>
      <c r="AK171" s="774"/>
      <c r="AL171" s="774"/>
      <c r="AM171" s="774"/>
      <c r="AN171" s="774"/>
      <c r="AO171" s="774"/>
      <c r="AP171" s="774"/>
      <c r="AQ171" s="774"/>
      <c r="AR171" s="774"/>
      <c r="AS171" s="774"/>
      <c r="AT171" s="774"/>
      <c r="AU171" s="774"/>
      <c r="AV171" s="774"/>
      <c r="AW171" s="774"/>
      <c r="AX171" s="774"/>
      <c r="AY171" s="774"/>
      <c r="AZ171" s="774"/>
      <c r="BA171" s="774"/>
      <c r="BB171" s="774"/>
      <c r="BC171" s="774"/>
      <c r="BD171" s="774"/>
      <c r="BE171" s="774"/>
      <c r="BF171" s="774"/>
      <c r="BG171" s="772" t="s">
        <v>417</v>
      </c>
      <c r="BH171" s="772"/>
      <c r="BI171" s="772"/>
      <c r="BJ171" s="773"/>
    </row>
    <row r="172" spans="1:62" s="1" customFormat="1" ht="126.75" customHeight="1" x14ac:dyDescent="0.25">
      <c r="A172" s="110"/>
      <c r="B172" s="769" t="s">
        <v>132</v>
      </c>
      <c r="C172" s="770"/>
      <c r="D172" s="770"/>
      <c r="E172" s="770"/>
      <c r="F172" s="775" t="s">
        <v>342</v>
      </c>
      <c r="G172" s="775"/>
      <c r="H172" s="775"/>
      <c r="I172" s="775"/>
      <c r="J172" s="775"/>
      <c r="K172" s="775"/>
      <c r="L172" s="775"/>
      <c r="M172" s="775"/>
      <c r="N172" s="775"/>
      <c r="O172" s="775"/>
      <c r="P172" s="775"/>
      <c r="Q172" s="775"/>
      <c r="R172" s="775"/>
      <c r="S172" s="775"/>
      <c r="T172" s="775"/>
      <c r="U172" s="775"/>
      <c r="V172" s="775"/>
      <c r="W172" s="775"/>
      <c r="X172" s="775"/>
      <c r="Y172" s="775"/>
      <c r="Z172" s="775"/>
      <c r="AA172" s="775"/>
      <c r="AB172" s="775"/>
      <c r="AC172" s="775"/>
      <c r="AD172" s="775"/>
      <c r="AE172" s="775"/>
      <c r="AF172" s="775"/>
      <c r="AG172" s="775"/>
      <c r="AH172" s="775"/>
      <c r="AI172" s="775"/>
      <c r="AJ172" s="775"/>
      <c r="AK172" s="775"/>
      <c r="AL172" s="775"/>
      <c r="AM172" s="775"/>
      <c r="AN172" s="775"/>
      <c r="AO172" s="775"/>
      <c r="AP172" s="775"/>
      <c r="AQ172" s="775"/>
      <c r="AR172" s="775"/>
      <c r="AS172" s="775"/>
      <c r="AT172" s="775"/>
      <c r="AU172" s="775"/>
      <c r="AV172" s="775"/>
      <c r="AW172" s="775"/>
      <c r="AX172" s="775"/>
      <c r="AY172" s="775"/>
      <c r="AZ172" s="775"/>
      <c r="BA172" s="775"/>
      <c r="BB172" s="775"/>
      <c r="BC172" s="775"/>
      <c r="BD172" s="775"/>
      <c r="BE172" s="775"/>
      <c r="BF172" s="775"/>
      <c r="BG172" s="772" t="s">
        <v>161</v>
      </c>
      <c r="BH172" s="772"/>
      <c r="BI172" s="772"/>
      <c r="BJ172" s="773"/>
    </row>
    <row r="173" spans="1:62" s="1" customFormat="1" ht="138.75" customHeight="1" x14ac:dyDescent="0.25">
      <c r="A173" s="110"/>
      <c r="B173" s="769" t="s">
        <v>339</v>
      </c>
      <c r="C173" s="770"/>
      <c r="D173" s="770"/>
      <c r="E173" s="770"/>
      <c r="F173" s="775" t="s">
        <v>343</v>
      </c>
      <c r="G173" s="775"/>
      <c r="H173" s="775"/>
      <c r="I173" s="775"/>
      <c r="J173" s="775"/>
      <c r="K173" s="775"/>
      <c r="L173" s="775"/>
      <c r="M173" s="775"/>
      <c r="N173" s="775"/>
      <c r="O173" s="775"/>
      <c r="P173" s="775"/>
      <c r="Q173" s="775"/>
      <c r="R173" s="775"/>
      <c r="S173" s="775"/>
      <c r="T173" s="775"/>
      <c r="U173" s="775"/>
      <c r="V173" s="775"/>
      <c r="W173" s="775"/>
      <c r="X173" s="775"/>
      <c r="Y173" s="775"/>
      <c r="Z173" s="775"/>
      <c r="AA173" s="775"/>
      <c r="AB173" s="775"/>
      <c r="AC173" s="775"/>
      <c r="AD173" s="775"/>
      <c r="AE173" s="775"/>
      <c r="AF173" s="775"/>
      <c r="AG173" s="775"/>
      <c r="AH173" s="775"/>
      <c r="AI173" s="775"/>
      <c r="AJ173" s="775"/>
      <c r="AK173" s="775"/>
      <c r="AL173" s="775"/>
      <c r="AM173" s="775"/>
      <c r="AN173" s="775"/>
      <c r="AO173" s="775"/>
      <c r="AP173" s="775"/>
      <c r="AQ173" s="775"/>
      <c r="AR173" s="775"/>
      <c r="AS173" s="775"/>
      <c r="AT173" s="775"/>
      <c r="AU173" s="775"/>
      <c r="AV173" s="775"/>
      <c r="AW173" s="775"/>
      <c r="AX173" s="775"/>
      <c r="AY173" s="775"/>
      <c r="AZ173" s="775"/>
      <c r="BA173" s="775"/>
      <c r="BB173" s="775"/>
      <c r="BC173" s="775"/>
      <c r="BD173" s="775"/>
      <c r="BE173" s="775"/>
      <c r="BF173" s="775"/>
      <c r="BG173" s="772" t="s">
        <v>446</v>
      </c>
      <c r="BH173" s="772"/>
      <c r="BI173" s="772"/>
      <c r="BJ173" s="773"/>
    </row>
    <row r="174" spans="1:62" s="1" customFormat="1" ht="164.25" customHeight="1" x14ac:dyDescent="0.25">
      <c r="A174" s="110"/>
      <c r="B174" s="769" t="s">
        <v>341</v>
      </c>
      <c r="C174" s="770"/>
      <c r="D174" s="770"/>
      <c r="E174" s="770"/>
      <c r="F174" s="775" t="s">
        <v>344</v>
      </c>
      <c r="G174" s="775"/>
      <c r="H174" s="775"/>
      <c r="I174" s="775"/>
      <c r="J174" s="775"/>
      <c r="K174" s="775"/>
      <c r="L174" s="775"/>
      <c r="M174" s="775"/>
      <c r="N174" s="775"/>
      <c r="O174" s="775"/>
      <c r="P174" s="775"/>
      <c r="Q174" s="775"/>
      <c r="R174" s="775"/>
      <c r="S174" s="775"/>
      <c r="T174" s="775"/>
      <c r="U174" s="775"/>
      <c r="V174" s="775"/>
      <c r="W174" s="775"/>
      <c r="X174" s="775"/>
      <c r="Y174" s="775"/>
      <c r="Z174" s="775"/>
      <c r="AA174" s="775"/>
      <c r="AB174" s="775"/>
      <c r="AC174" s="775"/>
      <c r="AD174" s="775"/>
      <c r="AE174" s="775"/>
      <c r="AF174" s="775"/>
      <c r="AG174" s="775"/>
      <c r="AH174" s="775"/>
      <c r="AI174" s="775"/>
      <c r="AJ174" s="775"/>
      <c r="AK174" s="775"/>
      <c r="AL174" s="775"/>
      <c r="AM174" s="775"/>
      <c r="AN174" s="775"/>
      <c r="AO174" s="775"/>
      <c r="AP174" s="775"/>
      <c r="AQ174" s="775"/>
      <c r="AR174" s="775"/>
      <c r="AS174" s="775"/>
      <c r="AT174" s="775"/>
      <c r="AU174" s="775"/>
      <c r="AV174" s="775"/>
      <c r="AW174" s="775"/>
      <c r="AX174" s="775"/>
      <c r="AY174" s="775"/>
      <c r="AZ174" s="775"/>
      <c r="BA174" s="775"/>
      <c r="BB174" s="775"/>
      <c r="BC174" s="775"/>
      <c r="BD174" s="775"/>
      <c r="BE174" s="775"/>
      <c r="BF174" s="775"/>
      <c r="BG174" s="772" t="s">
        <v>417</v>
      </c>
      <c r="BH174" s="772"/>
      <c r="BI174" s="772"/>
      <c r="BJ174" s="773"/>
    </row>
    <row r="175" spans="1:62" s="1" customFormat="1" ht="175.5" customHeight="1" x14ac:dyDescent="0.25">
      <c r="A175" s="110"/>
      <c r="B175" s="769" t="s">
        <v>197</v>
      </c>
      <c r="C175" s="770"/>
      <c r="D175" s="770"/>
      <c r="E175" s="770"/>
      <c r="F175" s="775" t="s">
        <v>345</v>
      </c>
      <c r="G175" s="775"/>
      <c r="H175" s="775"/>
      <c r="I175" s="775"/>
      <c r="J175" s="775"/>
      <c r="K175" s="775"/>
      <c r="L175" s="775"/>
      <c r="M175" s="775"/>
      <c r="N175" s="775"/>
      <c r="O175" s="775"/>
      <c r="P175" s="775"/>
      <c r="Q175" s="775"/>
      <c r="R175" s="775"/>
      <c r="S175" s="775"/>
      <c r="T175" s="775"/>
      <c r="U175" s="775"/>
      <c r="V175" s="775"/>
      <c r="W175" s="775"/>
      <c r="X175" s="775"/>
      <c r="Y175" s="775"/>
      <c r="Z175" s="775"/>
      <c r="AA175" s="775"/>
      <c r="AB175" s="775"/>
      <c r="AC175" s="775"/>
      <c r="AD175" s="775"/>
      <c r="AE175" s="775"/>
      <c r="AF175" s="775"/>
      <c r="AG175" s="775"/>
      <c r="AH175" s="775"/>
      <c r="AI175" s="775"/>
      <c r="AJ175" s="775"/>
      <c r="AK175" s="775"/>
      <c r="AL175" s="775"/>
      <c r="AM175" s="775"/>
      <c r="AN175" s="775"/>
      <c r="AO175" s="775"/>
      <c r="AP175" s="775"/>
      <c r="AQ175" s="775"/>
      <c r="AR175" s="775"/>
      <c r="AS175" s="775"/>
      <c r="AT175" s="775"/>
      <c r="AU175" s="775"/>
      <c r="AV175" s="775"/>
      <c r="AW175" s="775"/>
      <c r="AX175" s="775"/>
      <c r="AY175" s="775"/>
      <c r="AZ175" s="775"/>
      <c r="BA175" s="775"/>
      <c r="BB175" s="775"/>
      <c r="BC175" s="775"/>
      <c r="BD175" s="775"/>
      <c r="BE175" s="775"/>
      <c r="BF175" s="775"/>
      <c r="BG175" s="772" t="s">
        <v>424</v>
      </c>
      <c r="BH175" s="772"/>
      <c r="BI175" s="772"/>
      <c r="BJ175" s="773"/>
    </row>
    <row r="176" spans="1:62" s="1" customFormat="1" ht="123" customHeight="1" x14ac:dyDescent="0.25">
      <c r="A176" s="110"/>
      <c r="B176" s="769" t="s">
        <v>248</v>
      </c>
      <c r="C176" s="770"/>
      <c r="D176" s="770"/>
      <c r="E176" s="770"/>
      <c r="F176" s="775" t="s">
        <v>421</v>
      </c>
      <c r="G176" s="775"/>
      <c r="H176" s="775"/>
      <c r="I176" s="775"/>
      <c r="J176" s="775"/>
      <c r="K176" s="775"/>
      <c r="L176" s="775"/>
      <c r="M176" s="775"/>
      <c r="N176" s="775"/>
      <c r="O176" s="775"/>
      <c r="P176" s="775"/>
      <c r="Q176" s="775"/>
      <c r="R176" s="775"/>
      <c r="S176" s="775"/>
      <c r="T176" s="775"/>
      <c r="U176" s="775"/>
      <c r="V176" s="775"/>
      <c r="W176" s="775"/>
      <c r="X176" s="775"/>
      <c r="Y176" s="775"/>
      <c r="Z176" s="775"/>
      <c r="AA176" s="775"/>
      <c r="AB176" s="775"/>
      <c r="AC176" s="775"/>
      <c r="AD176" s="775"/>
      <c r="AE176" s="775"/>
      <c r="AF176" s="775"/>
      <c r="AG176" s="775"/>
      <c r="AH176" s="775"/>
      <c r="AI176" s="775"/>
      <c r="AJ176" s="775"/>
      <c r="AK176" s="775"/>
      <c r="AL176" s="775"/>
      <c r="AM176" s="775"/>
      <c r="AN176" s="775"/>
      <c r="AO176" s="775"/>
      <c r="AP176" s="775"/>
      <c r="AQ176" s="775"/>
      <c r="AR176" s="775"/>
      <c r="AS176" s="775"/>
      <c r="AT176" s="775"/>
      <c r="AU176" s="775"/>
      <c r="AV176" s="775"/>
      <c r="AW176" s="775"/>
      <c r="AX176" s="775"/>
      <c r="AY176" s="775"/>
      <c r="AZ176" s="775"/>
      <c r="BA176" s="775"/>
      <c r="BB176" s="775"/>
      <c r="BC176" s="775"/>
      <c r="BD176" s="775"/>
      <c r="BE176" s="775"/>
      <c r="BF176" s="775"/>
      <c r="BG176" s="772" t="s">
        <v>448</v>
      </c>
      <c r="BH176" s="772"/>
      <c r="BI176" s="772"/>
      <c r="BJ176" s="773"/>
    </row>
    <row r="177" spans="1:62" s="1" customFormat="1" ht="104.25" customHeight="1" x14ac:dyDescent="0.25">
      <c r="A177" s="110"/>
      <c r="B177" s="769" t="s">
        <v>281</v>
      </c>
      <c r="C177" s="770"/>
      <c r="D177" s="770"/>
      <c r="E177" s="770"/>
      <c r="F177" s="775" t="s">
        <v>346</v>
      </c>
      <c r="G177" s="775"/>
      <c r="H177" s="775"/>
      <c r="I177" s="775"/>
      <c r="J177" s="775"/>
      <c r="K177" s="775"/>
      <c r="L177" s="775"/>
      <c r="M177" s="775"/>
      <c r="N177" s="775"/>
      <c r="O177" s="775"/>
      <c r="P177" s="775"/>
      <c r="Q177" s="775"/>
      <c r="R177" s="775"/>
      <c r="S177" s="775"/>
      <c r="T177" s="775"/>
      <c r="U177" s="775"/>
      <c r="V177" s="775"/>
      <c r="W177" s="775"/>
      <c r="X177" s="775"/>
      <c r="Y177" s="775"/>
      <c r="Z177" s="775"/>
      <c r="AA177" s="775"/>
      <c r="AB177" s="775"/>
      <c r="AC177" s="775"/>
      <c r="AD177" s="775"/>
      <c r="AE177" s="775"/>
      <c r="AF177" s="775"/>
      <c r="AG177" s="775"/>
      <c r="AH177" s="775"/>
      <c r="AI177" s="775"/>
      <c r="AJ177" s="775"/>
      <c r="AK177" s="775"/>
      <c r="AL177" s="775"/>
      <c r="AM177" s="775"/>
      <c r="AN177" s="775"/>
      <c r="AO177" s="775"/>
      <c r="AP177" s="775"/>
      <c r="AQ177" s="775"/>
      <c r="AR177" s="775"/>
      <c r="AS177" s="775"/>
      <c r="AT177" s="775"/>
      <c r="AU177" s="775"/>
      <c r="AV177" s="775"/>
      <c r="AW177" s="775"/>
      <c r="AX177" s="775"/>
      <c r="AY177" s="775"/>
      <c r="AZ177" s="775"/>
      <c r="BA177" s="775"/>
      <c r="BB177" s="775"/>
      <c r="BC177" s="775"/>
      <c r="BD177" s="775"/>
      <c r="BE177" s="775"/>
      <c r="BF177" s="775"/>
      <c r="BG177" s="772" t="s">
        <v>417</v>
      </c>
      <c r="BH177" s="772"/>
      <c r="BI177" s="772"/>
      <c r="BJ177" s="773"/>
    </row>
    <row r="178" spans="1:62" s="1" customFormat="1" ht="171.75" customHeight="1" x14ac:dyDescent="0.25">
      <c r="A178" s="110"/>
      <c r="B178" s="749" t="s">
        <v>347</v>
      </c>
      <c r="C178" s="750"/>
      <c r="D178" s="750"/>
      <c r="E178" s="750"/>
      <c r="F178" s="751" t="s">
        <v>348</v>
      </c>
      <c r="G178" s="751"/>
      <c r="H178" s="751"/>
      <c r="I178" s="751"/>
      <c r="J178" s="751"/>
      <c r="K178" s="751"/>
      <c r="L178" s="751"/>
      <c r="M178" s="751"/>
      <c r="N178" s="751"/>
      <c r="O178" s="751"/>
      <c r="P178" s="751"/>
      <c r="Q178" s="751"/>
      <c r="R178" s="751"/>
      <c r="S178" s="751"/>
      <c r="T178" s="751"/>
      <c r="U178" s="751"/>
      <c r="V178" s="751"/>
      <c r="W178" s="751"/>
      <c r="X178" s="751"/>
      <c r="Y178" s="751"/>
      <c r="Z178" s="751"/>
      <c r="AA178" s="751"/>
      <c r="AB178" s="751"/>
      <c r="AC178" s="751"/>
      <c r="AD178" s="751"/>
      <c r="AE178" s="751"/>
      <c r="AF178" s="751"/>
      <c r="AG178" s="751"/>
      <c r="AH178" s="751"/>
      <c r="AI178" s="751"/>
      <c r="AJ178" s="751"/>
      <c r="AK178" s="751"/>
      <c r="AL178" s="751"/>
      <c r="AM178" s="751"/>
      <c r="AN178" s="751"/>
      <c r="AO178" s="751"/>
      <c r="AP178" s="751"/>
      <c r="AQ178" s="751"/>
      <c r="AR178" s="751"/>
      <c r="AS178" s="751"/>
      <c r="AT178" s="751"/>
      <c r="AU178" s="751"/>
      <c r="AV178" s="751"/>
      <c r="AW178" s="751"/>
      <c r="AX178" s="751"/>
      <c r="AY178" s="751"/>
      <c r="AZ178" s="751"/>
      <c r="BA178" s="751"/>
      <c r="BB178" s="751"/>
      <c r="BC178" s="751"/>
      <c r="BD178" s="751"/>
      <c r="BE178" s="751"/>
      <c r="BF178" s="751"/>
      <c r="BG178" s="752" t="s">
        <v>449</v>
      </c>
      <c r="BH178" s="752"/>
      <c r="BI178" s="752"/>
      <c r="BJ178" s="753"/>
    </row>
    <row r="179" spans="1:62" s="1" customFormat="1" ht="89.25" customHeight="1" x14ac:dyDescent="0.25">
      <c r="A179" s="110"/>
      <c r="B179" s="749" t="s">
        <v>349</v>
      </c>
      <c r="C179" s="750"/>
      <c r="D179" s="750"/>
      <c r="E179" s="750"/>
      <c r="F179" s="751" t="s">
        <v>350</v>
      </c>
      <c r="G179" s="751"/>
      <c r="H179" s="751"/>
      <c r="I179" s="751"/>
      <c r="J179" s="751"/>
      <c r="K179" s="751"/>
      <c r="L179" s="751"/>
      <c r="M179" s="751"/>
      <c r="N179" s="751"/>
      <c r="O179" s="751"/>
      <c r="P179" s="751"/>
      <c r="Q179" s="751"/>
      <c r="R179" s="751"/>
      <c r="S179" s="751"/>
      <c r="T179" s="751"/>
      <c r="U179" s="751"/>
      <c r="V179" s="751"/>
      <c r="W179" s="751"/>
      <c r="X179" s="751"/>
      <c r="Y179" s="751"/>
      <c r="Z179" s="751"/>
      <c r="AA179" s="751"/>
      <c r="AB179" s="751"/>
      <c r="AC179" s="751"/>
      <c r="AD179" s="751"/>
      <c r="AE179" s="751"/>
      <c r="AF179" s="751"/>
      <c r="AG179" s="751"/>
      <c r="AH179" s="751"/>
      <c r="AI179" s="751"/>
      <c r="AJ179" s="751"/>
      <c r="AK179" s="751"/>
      <c r="AL179" s="751"/>
      <c r="AM179" s="751"/>
      <c r="AN179" s="751"/>
      <c r="AO179" s="751"/>
      <c r="AP179" s="751"/>
      <c r="AQ179" s="751"/>
      <c r="AR179" s="751"/>
      <c r="AS179" s="751"/>
      <c r="AT179" s="751"/>
      <c r="AU179" s="751"/>
      <c r="AV179" s="751"/>
      <c r="AW179" s="751"/>
      <c r="AX179" s="751"/>
      <c r="AY179" s="751"/>
      <c r="AZ179" s="751"/>
      <c r="BA179" s="751"/>
      <c r="BB179" s="751"/>
      <c r="BC179" s="751"/>
      <c r="BD179" s="751"/>
      <c r="BE179" s="751"/>
      <c r="BF179" s="751"/>
      <c r="BG179" s="752" t="s">
        <v>405</v>
      </c>
      <c r="BH179" s="752"/>
      <c r="BI179" s="752"/>
      <c r="BJ179" s="753"/>
    </row>
    <row r="180" spans="1:62" s="1" customFormat="1" ht="145.5" customHeight="1" x14ac:dyDescent="0.25">
      <c r="A180" s="110"/>
      <c r="B180" s="749" t="s">
        <v>202</v>
      </c>
      <c r="C180" s="750"/>
      <c r="D180" s="750"/>
      <c r="E180" s="750"/>
      <c r="F180" s="751" t="s">
        <v>419</v>
      </c>
      <c r="G180" s="751"/>
      <c r="H180" s="751"/>
      <c r="I180" s="751"/>
      <c r="J180" s="751"/>
      <c r="K180" s="751"/>
      <c r="L180" s="751"/>
      <c r="M180" s="751"/>
      <c r="N180" s="751"/>
      <c r="O180" s="751"/>
      <c r="P180" s="751"/>
      <c r="Q180" s="751"/>
      <c r="R180" s="751"/>
      <c r="S180" s="751"/>
      <c r="T180" s="751"/>
      <c r="U180" s="751"/>
      <c r="V180" s="751"/>
      <c r="W180" s="751"/>
      <c r="X180" s="751"/>
      <c r="Y180" s="751"/>
      <c r="Z180" s="751"/>
      <c r="AA180" s="751"/>
      <c r="AB180" s="751"/>
      <c r="AC180" s="751"/>
      <c r="AD180" s="751"/>
      <c r="AE180" s="751"/>
      <c r="AF180" s="751"/>
      <c r="AG180" s="751"/>
      <c r="AH180" s="751"/>
      <c r="AI180" s="751"/>
      <c r="AJ180" s="751"/>
      <c r="AK180" s="751"/>
      <c r="AL180" s="751"/>
      <c r="AM180" s="751"/>
      <c r="AN180" s="751"/>
      <c r="AO180" s="751"/>
      <c r="AP180" s="751"/>
      <c r="AQ180" s="751"/>
      <c r="AR180" s="751"/>
      <c r="AS180" s="751"/>
      <c r="AT180" s="751"/>
      <c r="AU180" s="751"/>
      <c r="AV180" s="751"/>
      <c r="AW180" s="751"/>
      <c r="AX180" s="751"/>
      <c r="AY180" s="751"/>
      <c r="AZ180" s="751"/>
      <c r="BA180" s="751"/>
      <c r="BB180" s="751"/>
      <c r="BC180" s="751"/>
      <c r="BD180" s="751"/>
      <c r="BE180" s="751"/>
      <c r="BF180" s="751"/>
      <c r="BG180" s="752" t="s">
        <v>200</v>
      </c>
      <c r="BH180" s="752"/>
      <c r="BI180" s="752"/>
      <c r="BJ180" s="753"/>
    </row>
    <row r="181" spans="1:62" s="1" customFormat="1" ht="89.25" customHeight="1" x14ac:dyDescent="0.25">
      <c r="A181" s="110"/>
      <c r="B181" s="749" t="s">
        <v>451</v>
      </c>
      <c r="C181" s="750"/>
      <c r="D181" s="750"/>
      <c r="E181" s="750"/>
      <c r="F181" s="751" t="s">
        <v>352</v>
      </c>
      <c r="G181" s="751"/>
      <c r="H181" s="751"/>
      <c r="I181" s="751"/>
      <c r="J181" s="751"/>
      <c r="K181" s="751"/>
      <c r="L181" s="751"/>
      <c r="M181" s="751"/>
      <c r="N181" s="751"/>
      <c r="O181" s="751"/>
      <c r="P181" s="751"/>
      <c r="Q181" s="751"/>
      <c r="R181" s="751"/>
      <c r="S181" s="751"/>
      <c r="T181" s="751"/>
      <c r="U181" s="751"/>
      <c r="V181" s="751"/>
      <c r="W181" s="751"/>
      <c r="X181" s="751"/>
      <c r="Y181" s="751"/>
      <c r="Z181" s="751"/>
      <c r="AA181" s="751"/>
      <c r="AB181" s="751"/>
      <c r="AC181" s="751"/>
      <c r="AD181" s="751"/>
      <c r="AE181" s="751"/>
      <c r="AF181" s="751"/>
      <c r="AG181" s="751"/>
      <c r="AH181" s="751"/>
      <c r="AI181" s="751"/>
      <c r="AJ181" s="751"/>
      <c r="AK181" s="751"/>
      <c r="AL181" s="751"/>
      <c r="AM181" s="751"/>
      <c r="AN181" s="751"/>
      <c r="AO181" s="751"/>
      <c r="AP181" s="751"/>
      <c r="AQ181" s="751"/>
      <c r="AR181" s="751"/>
      <c r="AS181" s="751"/>
      <c r="AT181" s="751"/>
      <c r="AU181" s="751"/>
      <c r="AV181" s="751"/>
      <c r="AW181" s="751"/>
      <c r="AX181" s="751"/>
      <c r="AY181" s="751"/>
      <c r="AZ181" s="751"/>
      <c r="BA181" s="751"/>
      <c r="BB181" s="751"/>
      <c r="BC181" s="751"/>
      <c r="BD181" s="751"/>
      <c r="BE181" s="751"/>
      <c r="BF181" s="751"/>
      <c r="BG181" s="752" t="s">
        <v>217</v>
      </c>
      <c r="BH181" s="752"/>
      <c r="BI181" s="752"/>
      <c r="BJ181" s="753"/>
    </row>
    <row r="182" spans="1:62" s="1" customFormat="1" ht="93" customHeight="1" x14ac:dyDescent="0.25">
      <c r="A182" s="110"/>
      <c r="B182" s="749" t="s">
        <v>219</v>
      </c>
      <c r="C182" s="750"/>
      <c r="D182" s="750"/>
      <c r="E182" s="750"/>
      <c r="F182" s="754" t="s">
        <v>353</v>
      </c>
      <c r="G182" s="754"/>
      <c r="H182" s="754"/>
      <c r="I182" s="754"/>
      <c r="J182" s="754"/>
      <c r="K182" s="754"/>
      <c r="L182" s="754"/>
      <c r="M182" s="754"/>
      <c r="N182" s="754"/>
      <c r="O182" s="754"/>
      <c r="P182" s="754"/>
      <c r="Q182" s="754"/>
      <c r="R182" s="754"/>
      <c r="S182" s="754"/>
      <c r="T182" s="754"/>
      <c r="U182" s="754"/>
      <c r="V182" s="754"/>
      <c r="W182" s="754"/>
      <c r="X182" s="754"/>
      <c r="Y182" s="754"/>
      <c r="Z182" s="754"/>
      <c r="AA182" s="754"/>
      <c r="AB182" s="754"/>
      <c r="AC182" s="754"/>
      <c r="AD182" s="754"/>
      <c r="AE182" s="754"/>
      <c r="AF182" s="754"/>
      <c r="AG182" s="754"/>
      <c r="AH182" s="754"/>
      <c r="AI182" s="754"/>
      <c r="AJ182" s="754"/>
      <c r="AK182" s="754"/>
      <c r="AL182" s="754"/>
      <c r="AM182" s="754"/>
      <c r="AN182" s="754"/>
      <c r="AO182" s="754"/>
      <c r="AP182" s="754"/>
      <c r="AQ182" s="754"/>
      <c r="AR182" s="754"/>
      <c r="AS182" s="754"/>
      <c r="AT182" s="754"/>
      <c r="AU182" s="754"/>
      <c r="AV182" s="754"/>
      <c r="AW182" s="754"/>
      <c r="AX182" s="754"/>
      <c r="AY182" s="754"/>
      <c r="AZ182" s="754"/>
      <c r="BA182" s="754"/>
      <c r="BB182" s="754"/>
      <c r="BC182" s="754"/>
      <c r="BD182" s="754"/>
      <c r="BE182" s="754"/>
      <c r="BF182" s="754"/>
      <c r="BG182" s="752" t="s">
        <v>420</v>
      </c>
      <c r="BH182" s="752"/>
      <c r="BI182" s="752"/>
      <c r="BJ182" s="753"/>
    </row>
    <row r="183" spans="1:62" s="1" customFormat="1" ht="234" customHeight="1" x14ac:dyDescent="0.25">
      <c r="A183" s="110"/>
      <c r="B183" s="749" t="s">
        <v>226</v>
      </c>
      <c r="C183" s="750"/>
      <c r="D183" s="750"/>
      <c r="E183" s="750"/>
      <c r="F183" s="751" t="s">
        <v>354</v>
      </c>
      <c r="G183" s="751"/>
      <c r="H183" s="751"/>
      <c r="I183" s="751"/>
      <c r="J183" s="751"/>
      <c r="K183" s="751"/>
      <c r="L183" s="751"/>
      <c r="M183" s="751"/>
      <c r="N183" s="751"/>
      <c r="O183" s="751"/>
      <c r="P183" s="751"/>
      <c r="Q183" s="751"/>
      <c r="R183" s="751"/>
      <c r="S183" s="751"/>
      <c r="T183" s="751"/>
      <c r="U183" s="751"/>
      <c r="V183" s="751"/>
      <c r="W183" s="751"/>
      <c r="X183" s="751"/>
      <c r="Y183" s="751"/>
      <c r="Z183" s="751"/>
      <c r="AA183" s="751"/>
      <c r="AB183" s="751"/>
      <c r="AC183" s="751"/>
      <c r="AD183" s="751"/>
      <c r="AE183" s="751"/>
      <c r="AF183" s="751"/>
      <c r="AG183" s="751"/>
      <c r="AH183" s="751"/>
      <c r="AI183" s="751"/>
      <c r="AJ183" s="751"/>
      <c r="AK183" s="751"/>
      <c r="AL183" s="751"/>
      <c r="AM183" s="751"/>
      <c r="AN183" s="751"/>
      <c r="AO183" s="751"/>
      <c r="AP183" s="751"/>
      <c r="AQ183" s="751"/>
      <c r="AR183" s="751"/>
      <c r="AS183" s="751"/>
      <c r="AT183" s="751"/>
      <c r="AU183" s="751"/>
      <c r="AV183" s="751"/>
      <c r="AW183" s="751"/>
      <c r="AX183" s="751"/>
      <c r="AY183" s="751"/>
      <c r="AZ183" s="751"/>
      <c r="BA183" s="751"/>
      <c r="BB183" s="751"/>
      <c r="BC183" s="751"/>
      <c r="BD183" s="751"/>
      <c r="BE183" s="751"/>
      <c r="BF183" s="751"/>
      <c r="BG183" s="752" t="s">
        <v>431</v>
      </c>
      <c r="BH183" s="752"/>
      <c r="BI183" s="752"/>
      <c r="BJ183" s="753"/>
    </row>
    <row r="184" spans="1:62" s="1" customFormat="1" ht="104.25" customHeight="1" x14ac:dyDescent="0.25">
      <c r="A184" s="110"/>
      <c r="B184" s="749" t="s">
        <v>194</v>
      </c>
      <c r="C184" s="750"/>
      <c r="D184" s="750"/>
      <c r="E184" s="750"/>
      <c r="F184" s="754" t="s">
        <v>356</v>
      </c>
      <c r="G184" s="754"/>
      <c r="H184" s="754"/>
      <c r="I184" s="754"/>
      <c r="J184" s="754"/>
      <c r="K184" s="754"/>
      <c r="L184" s="754"/>
      <c r="M184" s="754"/>
      <c r="N184" s="754"/>
      <c r="O184" s="754"/>
      <c r="P184" s="754"/>
      <c r="Q184" s="754"/>
      <c r="R184" s="754"/>
      <c r="S184" s="754"/>
      <c r="T184" s="754"/>
      <c r="U184" s="754"/>
      <c r="V184" s="754"/>
      <c r="W184" s="754"/>
      <c r="X184" s="754"/>
      <c r="Y184" s="754"/>
      <c r="Z184" s="754"/>
      <c r="AA184" s="754"/>
      <c r="AB184" s="754"/>
      <c r="AC184" s="754"/>
      <c r="AD184" s="754"/>
      <c r="AE184" s="754"/>
      <c r="AF184" s="754"/>
      <c r="AG184" s="754"/>
      <c r="AH184" s="754"/>
      <c r="AI184" s="754"/>
      <c r="AJ184" s="754"/>
      <c r="AK184" s="754"/>
      <c r="AL184" s="754"/>
      <c r="AM184" s="754"/>
      <c r="AN184" s="754"/>
      <c r="AO184" s="754"/>
      <c r="AP184" s="754"/>
      <c r="AQ184" s="754"/>
      <c r="AR184" s="754"/>
      <c r="AS184" s="754"/>
      <c r="AT184" s="754"/>
      <c r="AU184" s="754"/>
      <c r="AV184" s="754"/>
      <c r="AW184" s="754"/>
      <c r="AX184" s="754"/>
      <c r="AY184" s="754"/>
      <c r="AZ184" s="754"/>
      <c r="BA184" s="754"/>
      <c r="BB184" s="754"/>
      <c r="BC184" s="754"/>
      <c r="BD184" s="754"/>
      <c r="BE184" s="754"/>
      <c r="BF184" s="754"/>
      <c r="BG184" s="752" t="s">
        <v>357</v>
      </c>
      <c r="BH184" s="752"/>
      <c r="BI184" s="752"/>
      <c r="BJ184" s="753"/>
    </row>
    <row r="185" spans="1:62" s="1" customFormat="1" ht="149.25" customHeight="1" x14ac:dyDescent="0.25">
      <c r="A185" s="110"/>
      <c r="B185" s="749" t="s">
        <v>355</v>
      </c>
      <c r="C185" s="750"/>
      <c r="D185" s="750"/>
      <c r="E185" s="750"/>
      <c r="F185" s="751" t="s">
        <v>359</v>
      </c>
      <c r="G185" s="751"/>
      <c r="H185" s="751"/>
      <c r="I185" s="751"/>
      <c r="J185" s="751"/>
      <c r="K185" s="751"/>
      <c r="L185" s="751"/>
      <c r="M185" s="751"/>
      <c r="N185" s="751"/>
      <c r="O185" s="751"/>
      <c r="P185" s="751"/>
      <c r="Q185" s="751"/>
      <c r="R185" s="751"/>
      <c r="S185" s="751"/>
      <c r="T185" s="751"/>
      <c r="U185" s="751"/>
      <c r="V185" s="751"/>
      <c r="W185" s="751"/>
      <c r="X185" s="751"/>
      <c r="Y185" s="751"/>
      <c r="Z185" s="751"/>
      <c r="AA185" s="751"/>
      <c r="AB185" s="751"/>
      <c r="AC185" s="751"/>
      <c r="AD185" s="751"/>
      <c r="AE185" s="751"/>
      <c r="AF185" s="751"/>
      <c r="AG185" s="751"/>
      <c r="AH185" s="751"/>
      <c r="AI185" s="751"/>
      <c r="AJ185" s="751"/>
      <c r="AK185" s="751"/>
      <c r="AL185" s="751"/>
      <c r="AM185" s="751"/>
      <c r="AN185" s="751"/>
      <c r="AO185" s="751"/>
      <c r="AP185" s="751"/>
      <c r="AQ185" s="751"/>
      <c r="AR185" s="751"/>
      <c r="AS185" s="751"/>
      <c r="AT185" s="751"/>
      <c r="AU185" s="751"/>
      <c r="AV185" s="751"/>
      <c r="AW185" s="751"/>
      <c r="AX185" s="751"/>
      <c r="AY185" s="751"/>
      <c r="AZ185" s="751"/>
      <c r="BA185" s="751"/>
      <c r="BB185" s="751"/>
      <c r="BC185" s="751"/>
      <c r="BD185" s="751"/>
      <c r="BE185" s="751"/>
      <c r="BF185" s="751"/>
      <c r="BG185" s="752" t="s">
        <v>211</v>
      </c>
      <c r="BH185" s="752"/>
      <c r="BI185" s="752"/>
      <c r="BJ185" s="753"/>
    </row>
    <row r="186" spans="1:62" s="1" customFormat="1" ht="235.5" customHeight="1" x14ac:dyDescent="0.25">
      <c r="A186" s="110"/>
      <c r="B186" s="779" t="s">
        <v>358</v>
      </c>
      <c r="C186" s="780"/>
      <c r="D186" s="780"/>
      <c r="E186" s="780"/>
      <c r="F186" s="781" t="s">
        <v>360</v>
      </c>
      <c r="G186" s="781"/>
      <c r="H186" s="781"/>
      <c r="I186" s="781"/>
      <c r="J186" s="781"/>
      <c r="K186" s="781"/>
      <c r="L186" s="781"/>
      <c r="M186" s="781"/>
      <c r="N186" s="781"/>
      <c r="O186" s="781"/>
      <c r="P186" s="781"/>
      <c r="Q186" s="781"/>
      <c r="R186" s="781"/>
      <c r="S186" s="781"/>
      <c r="T186" s="781"/>
      <c r="U186" s="781"/>
      <c r="V186" s="781"/>
      <c r="W186" s="781"/>
      <c r="X186" s="781"/>
      <c r="Y186" s="781"/>
      <c r="Z186" s="781"/>
      <c r="AA186" s="781"/>
      <c r="AB186" s="781"/>
      <c r="AC186" s="781"/>
      <c r="AD186" s="781"/>
      <c r="AE186" s="781"/>
      <c r="AF186" s="781"/>
      <c r="AG186" s="781"/>
      <c r="AH186" s="781"/>
      <c r="AI186" s="781"/>
      <c r="AJ186" s="781"/>
      <c r="AK186" s="781"/>
      <c r="AL186" s="781"/>
      <c r="AM186" s="781"/>
      <c r="AN186" s="781"/>
      <c r="AO186" s="781"/>
      <c r="AP186" s="781"/>
      <c r="AQ186" s="781"/>
      <c r="AR186" s="781"/>
      <c r="AS186" s="781"/>
      <c r="AT186" s="781"/>
      <c r="AU186" s="781"/>
      <c r="AV186" s="781"/>
      <c r="AW186" s="781"/>
      <c r="AX186" s="781"/>
      <c r="AY186" s="781"/>
      <c r="AZ186" s="781"/>
      <c r="BA186" s="781"/>
      <c r="BB186" s="781"/>
      <c r="BC186" s="781"/>
      <c r="BD186" s="781"/>
      <c r="BE186" s="781"/>
      <c r="BF186" s="781"/>
      <c r="BG186" s="782" t="s">
        <v>211</v>
      </c>
      <c r="BH186" s="782"/>
      <c r="BI186" s="782"/>
      <c r="BJ186" s="783"/>
    </row>
    <row r="187" spans="1:62" s="1" customFormat="1" ht="29.25" customHeight="1" x14ac:dyDescent="0.25">
      <c r="A187" s="110"/>
      <c r="B187" s="132"/>
      <c r="C187" s="132"/>
      <c r="D187" s="132"/>
      <c r="E187" s="132"/>
      <c r="F187" s="133"/>
      <c r="G187" s="133"/>
      <c r="H187" s="133"/>
      <c r="I187" s="133"/>
      <c r="J187" s="133"/>
      <c r="K187" s="133"/>
      <c r="L187" s="133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  <c r="AA187" s="133"/>
      <c r="AB187" s="133"/>
      <c r="AC187" s="133"/>
      <c r="AD187" s="133"/>
      <c r="AE187" s="133"/>
      <c r="AF187" s="133"/>
      <c r="AG187" s="133"/>
      <c r="AH187" s="133"/>
      <c r="AI187" s="133"/>
      <c r="AJ187" s="133"/>
      <c r="AK187" s="133"/>
      <c r="AL187" s="133"/>
      <c r="AM187" s="133"/>
      <c r="AN187" s="133"/>
      <c r="AO187" s="133"/>
      <c r="AP187" s="133"/>
      <c r="AQ187" s="133"/>
      <c r="AR187" s="133"/>
      <c r="AS187" s="133"/>
      <c r="AT187" s="133"/>
      <c r="AU187" s="133"/>
      <c r="AV187" s="133"/>
      <c r="AW187" s="133"/>
      <c r="AX187" s="133"/>
      <c r="AY187" s="133"/>
      <c r="AZ187" s="133"/>
      <c r="BA187" s="133"/>
      <c r="BB187" s="133"/>
      <c r="BC187" s="133"/>
      <c r="BD187" s="133"/>
      <c r="BE187" s="133"/>
      <c r="BF187" s="133"/>
      <c r="BG187" s="134"/>
      <c r="BH187" s="134"/>
      <c r="BI187" s="134"/>
      <c r="BJ187" s="134"/>
    </row>
    <row r="188" spans="1:62" ht="12.75" customHeight="1" x14ac:dyDescent="0.6">
      <c r="A188" s="10"/>
      <c r="B188" s="10"/>
      <c r="C188" s="97"/>
      <c r="D188" s="97"/>
      <c r="E188" s="97"/>
      <c r="F188" s="98"/>
      <c r="G188" s="99"/>
      <c r="H188" s="99"/>
      <c r="I188" s="99"/>
      <c r="J188" s="99"/>
      <c r="K188" s="99"/>
      <c r="L188" s="99"/>
      <c r="M188" s="99"/>
      <c r="N188" s="99"/>
      <c r="O188" s="98"/>
      <c r="P188" s="99"/>
      <c r="Q188" s="99"/>
      <c r="R188" s="99"/>
      <c r="S188" s="99"/>
      <c r="T188" s="99"/>
      <c r="U188" s="99"/>
      <c r="V188" s="99"/>
      <c r="W188" s="99"/>
      <c r="X188" s="99"/>
      <c r="Y188" s="98"/>
      <c r="Z188" s="98"/>
      <c r="AA188" s="98"/>
      <c r="AB188" s="98"/>
      <c r="AC188" s="98"/>
      <c r="AD188" s="98"/>
      <c r="AE188" s="98"/>
      <c r="AF188" s="98"/>
      <c r="AG188" s="98"/>
      <c r="AH188" s="100"/>
      <c r="AI188" s="98"/>
      <c r="AJ188" s="98"/>
      <c r="AK188" s="98"/>
      <c r="AL188" s="98"/>
      <c r="AM188" s="98"/>
      <c r="AN188" s="98"/>
      <c r="AO188" s="98"/>
      <c r="AP188" s="98"/>
      <c r="AQ188" s="98"/>
      <c r="AR188" s="98"/>
      <c r="AS188" s="98"/>
      <c r="AT188" s="98"/>
      <c r="AU188" s="101"/>
      <c r="AV188" s="101"/>
      <c r="AW188" s="101"/>
      <c r="AX188" s="102"/>
      <c r="AY188" s="102"/>
      <c r="AZ188" s="102"/>
      <c r="BA188" s="102"/>
      <c r="BB188" s="102"/>
      <c r="BC188" s="102"/>
      <c r="BD188" s="102"/>
      <c r="BE188" s="102"/>
      <c r="BF188" s="102"/>
      <c r="BG188" s="107"/>
      <c r="BH188" s="108"/>
      <c r="BI188" s="108"/>
      <c r="BJ188" s="108"/>
    </row>
    <row r="189" spans="1:62" ht="162" customHeight="1" x14ac:dyDescent="0.25">
      <c r="A189" s="95"/>
      <c r="B189" s="784" t="s">
        <v>415</v>
      </c>
      <c r="C189" s="784"/>
      <c r="D189" s="784"/>
      <c r="E189" s="784"/>
      <c r="F189" s="784"/>
      <c r="G189" s="784"/>
      <c r="H189" s="784"/>
      <c r="I189" s="784"/>
      <c r="J189" s="784"/>
      <c r="K189" s="784"/>
      <c r="L189" s="784"/>
      <c r="M189" s="784"/>
      <c r="N189" s="784"/>
      <c r="O189" s="784"/>
      <c r="P189" s="784"/>
      <c r="Q189" s="784"/>
      <c r="R189" s="784"/>
      <c r="S189" s="784"/>
      <c r="T189" s="784"/>
      <c r="U189" s="784"/>
      <c r="V189" s="784"/>
      <c r="W189" s="784"/>
      <c r="X189" s="784"/>
      <c r="Y189" s="784"/>
      <c r="Z189" s="784"/>
      <c r="AA189" s="784"/>
      <c r="AB189" s="784"/>
      <c r="AC189" s="784"/>
      <c r="AD189" s="784"/>
      <c r="AE189" s="784"/>
      <c r="AF189" s="784"/>
      <c r="AG189" s="784"/>
      <c r="AH189" s="784"/>
      <c r="AI189" s="784"/>
      <c r="AJ189" s="784"/>
      <c r="AK189" s="784"/>
      <c r="AL189" s="784"/>
      <c r="AM189" s="784"/>
      <c r="AN189" s="784"/>
      <c r="AO189" s="784"/>
      <c r="AP189" s="784"/>
      <c r="AQ189" s="784"/>
      <c r="AR189" s="784"/>
      <c r="AS189" s="784"/>
      <c r="AT189" s="784"/>
      <c r="AU189" s="784"/>
      <c r="AV189" s="784"/>
      <c r="AW189" s="784"/>
      <c r="AX189" s="784"/>
      <c r="AY189" s="784"/>
      <c r="AZ189" s="784"/>
      <c r="BA189" s="784"/>
      <c r="BB189" s="784"/>
      <c r="BC189" s="784"/>
      <c r="BD189" s="784"/>
      <c r="BE189" s="784"/>
      <c r="BF189" s="784"/>
      <c r="BG189" s="784"/>
      <c r="BH189" s="784"/>
      <c r="BI189" s="784"/>
      <c r="BJ189" s="784"/>
    </row>
    <row r="190" spans="1:62" ht="126" customHeight="1" x14ac:dyDescent="0.25">
      <c r="A190" s="111"/>
      <c r="B190" s="785" t="s">
        <v>401</v>
      </c>
      <c r="C190" s="785"/>
      <c r="D190" s="785"/>
      <c r="E190" s="785"/>
      <c r="F190" s="785"/>
      <c r="G190" s="785"/>
      <c r="H190" s="785"/>
      <c r="I190" s="785"/>
      <c r="J190" s="785"/>
      <c r="K190" s="785"/>
      <c r="L190" s="785"/>
      <c r="M190" s="785"/>
      <c r="N190" s="785"/>
      <c r="O190" s="785"/>
      <c r="P190" s="785"/>
      <c r="Q190" s="785"/>
      <c r="R190" s="785"/>
      <c r="S190" s="785"/>
      <c r="T190" s="785"/>
      <c r="U190" s="785"/>
      <c r="V190" s="785"/>
      <c r="W190" s="785"/>
      <c r="X190" s="785"/>
      <c r="Y190" s="785"/>
      <c r="Z190" s="785"/>
      <c r="AA190" s="785"/>
      <c r="AB190" s="785"/>
      <c r="AC190" s="785"/>
      <c r="AD190" s="785"/>
      <c r="AE190" s="785"/>
      <c r="AF190" s="785"/>
      <c r="AG190" s="785"/>
      <c r="AH190" s="785"/>
      <c r="AI190" s="785"/>
      <c r="AJ190" s="785"/>
      <c r="AK190" s="785"/>
      <c r="AL190" s="785"/>
      <c r="AM190" s="785"/>
      <c r="AN190" s="785"/>
      <c r="AO190" s="785"/>
      <c r="AP190" s="785"/>
      <c r="AQ190" s="785"/>
      <c r="AR190" s="785"/>
      <c r="AS190" s="785"/>
      <c r="AT190" s="785"/>
      <c r="AU190" s="785"/>
      <c r="AV190" s="785"/>
      <c r="AW190" s="785"/>
      <c r="AX190" s="785"/>
      <c r="AY190" s="785"/>
      <c r="AZ190" s="785"/>
      <c r="BA190" s="785"/>
      <c r="BB190" s="785"/>
      <c r="BC190" s="785"/>
      <c r="BD190" s="785"/>
      <c r="BE190" s="785"/>
      <c r="BF190" s="785"/>
      <c r="BG190" s="785"/>
      <c r="BH190" s="785"/>
      <c r="BI190" s="785"/>
      <c r="BJ190" s="785"/>
    </row>
    <row r="191" spans="1:62" s="240" customFormat="1" ht="126" customHeight="1" x14ac:dyDescent="0.25">
      <c r="A191" s="290"/>
      <c r="B191" s="785" t="s">
        <v>402</v>
      </c>
      <c r="C191" s="785"/>
      <c r="D191" s="785"/>
      <c r="E191" s="785"/>
      <c r="F191" s="785"/>
      <c r="G191" s="785"/>
      <c r="H191" s="785"/>
      <c r="I191" s="785"/>
      <c r="J191" s="785"/>
      <c r="K191" s="785"/>
      <c r="L191" s="785"/>
      <c r="M191" s="785"/>
      <c r="N191" s="785"/>
      <c r="O191" s="785"/>
      <c r="P191" s="785"/>
      <c r="Q191" s="785"/>
      <c r="R191" s="785"/>
      <c r="S191" s="785"/>
      <c r="T191" s="785"/>
      <c r="U191" s="785"/>
      <c r="V191" s="785"/>
      <c r="W191" s="785"/>
      <c r="X191" s="785"/>
      <c r="Y191" s="785"/>
      <c r="Z191" s="785"/>
      <c r="AA191" s="785"/>
      <c r="AB191" s="785"/>
      <c r="AC191" s="785"/>
      <c r="AD191" s="785"/>
      <c r="AE191" s="785"/>
      <c r="AF191" s="785"/>
      <c r="AG191" s="785"/>
      <c r="AH191" s="785"/>
      <c r="AI191" s="785"/>
      <c r="AJ191" s="785"/>
      <c r="AK191" s="785"/>
      <c r="AL191" s="785"/>
      <c r="AM191" s="785"/>
      <c r="AN191" s="785"/>
      <c r="AO191" s="785"/>
      <c r="AP191" s="785"/>
      <c r="AQ191" s="785"/>
      <c r="AR191" s="282"/>
      <c r="AS191" s="282"/>
      <c r="AT191" s="282"/>
      <c r="AU191" s="282"/>
      <c r="AV191" s="282"/>
      <c r="AW191" s="282"/>
      <c r="AX191" s="282"/>
      <c r="AY191" s="282"/>
      <c r="AZ191" s="282"/>
      <c r="BA191" s="282"/>
      <c r="BB191" s="282"/>
      <c r="BC191" s="282"/>
      <c r="BD191" s="282"/>
      <c r="BE191" s="282"/>
      <c r="BF191" s="282"/>
      <c r="BG191" s="282"/>
      <c r="BH191" s="282"/>
      <c r="BI191" s="282"/>
      <c r="BJ191" s="282"/>
    </row>
    <row r="192" spans="1:62" s="1" customFormat="1" ht="126" customHeight="1" x14ac:dyDescent="0.25">
      <c r="A192" s="111"/>
      <c r="B192" s="135"/>
      <c r="C192" s="135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  <c r="Q192" s="135"/>
      <c r="R192" s="135"/>
      <c r="S192" s="135"/>
      <c r="T192" s="135"/>
      <c r="U192" s="135"/>
      <c r="V192" s="135"/>
      <c r="W192" s="135"/>
      <c r="X192" s="135"/>
      <c r="Y192" s="135"/>
      <c r="Z192" s="135"/>
      <c r="AA192" s="135"/>
      <c r="AB192" s="135"/>
      <c r="AC192" s="135"/>
      <c r="AD192" s="135"/>
      <c r="AE192" s="135"/>
      <c r="AF192" s="135"/>
      <c r="AG192" s="135"/>
      <c r="AH192" s="135"/>
      <c r="AI192" s="135"/>
      <c r="AJ192" s="135"/>
      <c r="AK192" s="135"/>
      <c r="AL192" s="135"/>
      <c r="AM192" s="135"/>
      <c r="AN192" s="135"/>
      <c r="AO192" s="135"/>
      <c r="AP192" s="135"/>
      <c r="AQ192" s="135"/>
      <c r="AR192" s="135"/>
      <c r="AS192" s="135"/>
      <c r="AT192" s="135"/>
      <c r="AU192" s="135"/>
      <c r="AV192" s="135"/>
      <c r="AW192" s="135"/>
      <c r="AX192" s="135"/>
      <c r="AY192" s="135"/>
      <c r="AZ192" s="135"/>
      <c r="BA192" s="135"/>
      <c r="BB192" s="135"/>
      <c r="BC192" s="135"/>
      <c r="BD192" s="135"/>
      <c r="BE192" s="135"/>
      <c r="BF192" s="135"/>
      <c r="BG192" s="135"/>
      <c r="BH192" s="135"/>
      <c r="BI192" s="135"/>
      <c r="BJ192" s="135"/>
    </row>
    <row r="193" spans="1:62" ht="69" customHeight="1" x14ac:dyDescent="1.3">
      <c r="A193" s="112"/>
      <c r="B193" s="112" t="s">
        <v>304</v>
      </c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3"/>
      <c r="T193" s="83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0"/>
      <c r="AH193" s="81"/>
      <c r="AI193" s="81"/>
      <c r="AJ193" s="81"/>
      <c r="AK193" s="112" t="s">
        <v>304</v>
      </c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  <c r="AV193" s="81"/>
      <c r="AW193" s="81"/>
      <c r="AX193" s="81"/>
      <c r="AY193" s="81"/>
      <c r="AZ193" s="81"/>
      <c r="BA193" s="81"/>
      <c r="BB193" s="81"/>
      <c r="BC193" s="81"/>
      <c r="BD193" s="81"/>
      <c r="BE193" s="81"/>
      <c r="BF193" s="15"/>
      <c r="BG193" s="15"/>
      <c r="BH193" s="15"/>
      <c r="BI193" s="15"/>
      <c r="BJ193" s="15"/>
    </row>
    <row r="194" spans="1:62" ht="82.8" x14ac:dyDescent="1.45">
      <c r="A194" s="72"/>
      <c r="B194" s="308" t="s">
        <v>361</v>
      </c>
      <c r="C194" s="737"/>
      <c r="D194" s="737"/>
      <c r="E194" s="737"/>
      <c r="F194" s="737"/>
      <c r="G194" s="737"/>
      <c r="H194" s="737"/>
      <c r="I194" s="737"/>
      <c r="J194" s="737"/>
      <c r="K194" s="737"/>
      <c r="L194" s="308"/>
      <c r="M194" s="309"/>
      <c r="N194" s="309"/>
      <c r="O194" s="309"/>
      <c r="P194" s="309"/>
      <c r="Q194" s="309"/>
      <c r="R194" s="309"/>
      <c r="S194" s="309"/>
      <c r="T194" s="309"/>
      <c r="U194" s="309"/>
      <c r="V194" s="309"/>
      <c r="W194" s="309"/>
      <c r="X194" s="309"/>
      <c r="Y194" s="309"/>
      <c r="Z194" s="309"/>
      <c r="AA194" s="309"/>
      <c r="AB194" s="309"/>
      <c r="AC194" s="309"/>
      <c r="AD194" s="309"/>
      <c r="AE194" s="113"/>
      <c r="AF194" s="113"/>
      <c r="AG194" s="113"/>
      <c r="AH194" s="81"/>
      <c r="AI194" s="81"/>
      <c r="AJ194" s="81"/>
      <c r="AK194" s="312" t="s">
        <v>362</v>
      </c>
      <c r="AL194" s="312"/>
      <c r="AM194" s="312"/>
      <c r="AN194" s="312"/>
      <c r="AO194" s="312"/>
      <c r="AP194" s="312"/>
      <c r="AQ194" s="312"/>
      <c r="AR194" s="312"/>
      <c r="AS194" s="312"/>
      <c r="AT194" s="312"/>
      <c r="AU194" s="312"/>
      <c r="AV194" s="312"/>
      <c r="AW194" s="312"/>
      <c r="AX194" s="312"/>
      <c r="AY194" s="312"/>
      <c r="AZ194" s="312"/>
      <c r="BA194" s="312"/>
      <c r="BB194" s="312"/>
      <c r="BC194" s="312"/>
      <c r="BD194" s="312"/>
      <c r="BE194" s="312"/>
      <c r="BF194" s="114"/>
      <c r="BG194" s="15"/>
      <c r="BH194" s="15"/>
      <c r="BI194" s="15"/>
      <c r="BJ194" s="15"/>
    </row>
    <row r="195" spans="1:62" ht="82.8" x14ac:dyDescent="1.45">
      <c r="A195" s="115"/>
      <c r="B195" s="115"/>
      <c r="C195" s="81"/>
      <c r="D195" s="81"/>
      <c r="E195" s="81"/>
      <c r="F195" s="81"/>
      <c r="G195" s="81"/>
      <c r="H195" s="81"/>
      <c r="I195" s="81"/>
      <c r="J195" s="786"/>
      <c r="K195" s="786"/>
      <c r="L195" s="786"/>
      <c r="M195" s="786"/>
      <c r="N195" s="786"/>
      <c r="O195" s="786"/>
      <c r="P195" s="786"/>
      <c r="Q195" s="786"/>
      <c r="R195" s="786"/>
      <c r="S195" s="786"/>
      <c r="T195" s="786"/>
      <c r="U195" s="786"/>
      <c r="V195" s="786"/>
      <c r="W195" s="786"/>
      <c r="X195" s="786"/>
      <c r="Y195" s="786"/>
      <c r="Z195" s="786"/>
      <c r="AA195" s="786"/>
      <c r="AB195" s="786"/>
      <c r="AC195" s="786"/>
      <c r="AD195" s="786"/>
      <c r="AE195" s="81"/>
      <c r="AF195" s="81"/>
      <c r="AG195" s="81"/>
      <c r="AH195" s="81"/>
      <c r="AI195" s="81"/>
      <c r="AJ195" s="81"/>
      <c r="AK195" s="312"/>
      <c r="AL195" s="312"/>
      <c r="AM195" s="312"/>
      <c r="AN195" s="312"/>
      <c r="AO195" s="312"/>
      <c r="AP195" s="312"/>
      <c r="AQ195" s="312"/>
      <c r="AR195" s="312"/>
      <c r="AS195" s="312"/>
      <c r="AT195" s="312"/>
      <c r="AU195" s="312"/>
      <c r="AV195" s="312"/>
      <c r="AW195" s="312"/>
      <c r="AX195" s="312"/>
      <c r="AY195" s="312"/>
      <c r="AZ195" s="312"/>
      <c r="BA195" s="312"/>
      <c r="BB195" s="312"/>
      <c r="BC195" s="312"/>
      <c r="BD195" s="312"/>
      <c r="BE195" s="312"/>
      <c r="BF195" s="114"/>
      <c r="BG195" s="15"/>
      <c r="BH195" s="15"/>
      <c r="BI195" s="15"/>
      <c r="BJ195" s="15"/>
    </row>
    <row r="196" spans="1:62" ht="82.8" x14ac:dyDescent="1.45">
      <c r="A196" s="83"/>
      <c r="B196" s="116"/>
      <c r="C196" s="116"/>
      <c r="D196" s="116"/>
      <c r="E196" s="787"/>
      <c r="F196" s="788"/>
      <c r="G196" s="788"/>
      <c r="H196" s="788"/>
      <c r="I196" s="788"/>
      <c r="J196" s="788"/>
      <c r="K196" s="83"/>
      <c r="L196" s="789" t="s">
        <v>363</v>
      </c>
      <c r="M196" s="790"/>
      <c r="N196" s="790"/>
      <c r="O196" s="790"/>
      <c r="P196" s="790"/>
      <c r="Q196" s="790"/>
      <c r="R196" s="790"/>
      <c r="S196" s="790"/>
      <c r="T196" s="790"/>
      <c r="U196" s="790"/>
      <c r="V196" s="790"/>
      <c r="W196" s="790"/>
      <c r="X196" s="117"/>
      <c r="Y196" s="117"/>
      <c r="Z196" s="117"/>
      <c r="AA196" s="117"/>
      <c r="AB196" s="117"/>
      <c r="AC196" s="117"/>
      <c r="AD196" s="117"/>
      <c r="AE196" s="81"/>
      <c r="AF196" s="81"/>
      <c r="AG196" s="81"/>
      <c r="AH196" s="81"/>
      <c r="AI196" s="81"/>
      <c r="AJ196" s="81"/>
      <c r="AK196" s="787"/>
      <c r="AL196" s="787"/>
      <c r="AM196" s="787"/>
      <c r="AN196" s="787"/>
      <c r="AO196" s="787"/>
      <c r="AP196" s="787"/>
      <c r="AQ196" s="79"/>
      <c r="AR196" s="789" t="s">
        <v>364</v>
      </c>
      <c r="AS196" s="789"/>
      <c r="AT196" s="789"/>
      <c r="AU196" s="789"/>
      <c r="AV196" s="789"/>
      <c r="AW196" s="789"/>
      <c r="AX196" s="79"/>
      <c r="AY196" s="79"/>
      <c r="AZ196" s="79"/>
      <c r="BA196" s="79"/>
      <c r="BB196" s="79"/>
      <c r="BC196" s="79"/>
      <c r="BD196" s="79"/>
      <c r="BE196" s="79"/>
      <c r="BF196" s="114"/>
      <c r="BG196" s="15"/>
      <c r="BH196" s="15"/>
      <c r="BI196" s="15"/>
      <c r="BJ196" s="15"/>
    </row>
    <row r="197" spans="1:62" ht="82.8" x14ac:dyDescent="0.25">
      <c r="A197" s="83"/>
      <c r="B197" s="734" t="s">
        <v>365</v>
      </c>
      <c r="C197" s="734"/>
      <c r="D197" s="734"/>
      <c r="E197" s="734"/>
      <c r="F197" s="734"/>
      <c r="G197" s="734"/>
      <c r="H197" s="734"/>
      <c r="I197" s="734"/>
      <c r="J197" s="734"/>
      <c r="K197" s="734"/>
      <c r="L197" s="734"/>
      <c r="M197" s="734"/>
      <c r="N197" s="734"/>
      <c r="O197" s="734"/>
      <c r="P197" s="734"/>
      <c r="Q197" s="734"/>
      <c r="R197" s="734"/>
      <c r="S197" s="734"/>
      <c r="T197" s="734"/>
      <c r="U197" s="734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734" t="s">
        <v>366</v>
      </c>
      <c r="AL197" s="734"/>
      <c r="AM197" s="734"/>
      <c r="AN197" s="734"/>
      <c r="AO197" s="734"/>
      <c r="AP197" s="734"/>
      <c r="AQ197" s="734"/>
      <c r="AR197" s="734"/>
      <c r="AS197" s="734"/>
      <c r="AT197" s="734"/>
      <c r="AU197" s="734"/>
      <c r="AV197" s="734"/>
      <c r="AW197" s="734"/>
      <c r="AX197" s="734"/>
      <c r="AY197" s="81"/>
      <c r="AZ197" s="81"/>
      <c r="BA197" s="81"/>
      <c r="BB197" s="81"/>
      <c r="BC197" s="81"/>
      <c r="BD197" s="81"/>
      <c r="BE197" s="81"/>
      <c r="BF197" s="15"/>
      <c r="BG197" s="15"/>
      <c r="BH197" s="15"/>
      <c r="BI197" s="15"/>
      <c r="BJ197" s="15"/>
    </row>
    <row r="198" spans="1:62" ht="111.75" customHeight="1" x14ac:dyDescent="0.25">
      <c r="A198" s="118"/>
      <c r="B198" s="118"/>
      <c r="C198" s="118"/>
      <c r="D198" s="118"/>
      <c r="E198" s="118"/>
      <c r="F198" s="118"/>
      <c r="G198" s="118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3"/>
      <c r="T198" s="83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778"/>
      <c r="AL198" s="778"/>
      <c r="AM198" s="778"/>
      <c r="AN198" s="778"/>
      <c r="AO198" s="778"/>
      <c r="AP198" s="778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  <c r="BE198" s="81"/>
      <c r="BF198" s="15"/>
      <c r="BG198" s="15"/>
      <c r="BH198" s="15"/>
      <c r="BI198" s="15"/>
      <c r="BJ198" s="15"/>
    </row>
    <row r="199" spans="1:62" ht="82.8" x14ac:dyDescent="1.45">
      <c r="A199" s="119"/>
      <c r="B199" s="776" t="s">
        <v>367</v>
      </c>
      <c r="C199" s="791"/>
      <c r="D199" s="791"/>
      <c r="E199" s="791"/>
      <c r="F199" s="791"/>
      <c r="G199" s="791"/>
      <c r="H199" s="791"/>
      <c r="I199" s="791"/>
      <c r="J199" s="791"/>
      <c r="K199" s="791"/>
      <c r="L199" s="791"/>
      <c r="M199" s="791"/>
      <c r="N199" s="791"/>
      <c r="O199" s="791"/>
      <c r="P199" s="791"/>
      <c r="Q199" s="791"/>
      <c r="R199" s="791"/>
      <c r="S199" s="791"/>
      <c r="T199" s="791"/>
      <c r="U199" s="791"/>
      <c r="V199" s="791"/>
      <c r="W199" s="79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734" t="s">
        <v>455</v>
      </c>
      <c r="AL199" s="792"/>
      <c r="AM199" s="792"/>
      <c r="AN199" s="792"/>
      <c r="AO199" s="792"/>
      <c r="AP199" s="792"/>
      <c r="AQ199" s="792"/>
      <c r="AR199" s="792"/>
      <c r="AS199" s="792"/>
      <c r="AT199" s="792"/>
      <c r="AU199" s="792"/>
      <c r="AV199" s="792"/>
      <c r="AW199" s="792"/>
      <c r="AX199" s="792"/>
      <c r="AY199" s="792"/>
      <c r="AZ199" s="792"/>
      <c r="BA199" s="792"/>
      <c r="BB199" s="792"/>
      <c r="BC199" s="120"/>
      <c r="BD199" s="120"/>
      <c r="BE199" s="81"/>
      <c r="BF199" s="15"/>
      <c r="BG199" s="15"/>
      <c r="BH199" s="15"/>
      <c r="BI199" s="15"/>
      <c r="BJ199" s="15"/>
    </row>
    <row r="200" spans="1:62" ht="82.8" x14ac:dyDescent="1.45">
      <c r="A200" s="80"/>
      <c r="B200" s="793"/>
      <c r="C200" s="788"/>
      <c r="D200" s="788"/>
      <c r="E200" s="788"/>
      <c r="F200" s="788"/>
      <c r="G200" s="788"/>
      <c r="H200" s="121"/>
      <c r="I200" s="310" t="s">
        <v>368</v>
      </c>
      <c r="J200" s="794"/>
      <c r="K200" s="794"/>
      <c r="L200" s="794"/>
      <c r="M200" s="794"/>
      <c r="N200" s="794"/>
      <c r="O200" s="794"/>
      <c r="P200" s="794"/>
      <c r="Q200" s="794"/>
      <c r="R200" s="794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1"/>
      <c r="AF200" s="81"/>
      <c r="AG200" s="81"/>
      <c r="AH200" s="81"/>
      <c r="AI200" s="81"/>
      <c r="AJ200" s="81"/>
      <c r="AK200" s="792"/>
      <c r="AL200" s="792"/>
      <c r="AM200" s="792"/>
      <c r="AN200" s="792"/>
      <c r="AO200" s="792"/>
      <c r="AP200" s="792"/>
      <c r="AQ200" s="792"/>
      <c r="AR200" s="792"/>
      <c r="AS200" s="792"/>
      <c r="AT200" s="792"/>
      <c r="AU200" s="792"/>
      <c r="AV200" s="792"/>
      <c r="AW200" s="792"/>
      <c r="AX200" s="792"/>
      <c r="AY200" s="792"/>
      <c r="AZ200" s="792"/>
      <c r="BA200" s="792"/>
      <c r="BB200" s="792"/>
      <c r="BC200" s="120"/>
      <c r="BD200" s="120"/>
      <c r="BE200" s="79"/>
      <c r="BF200" s="114"/>
      <c r="BG200" s="15"/>
      <c r="BH200" s="15"/>
      <c r="BI200" s="15"/>
      <c r="BJ200" s="15"/>
    </row>
    <row r="201" spans="1:62" ht="82.8" x14ac:dyDescent="1.45">
      <c r="A201" s="83"/>
      <c r="B201" s="734" t="s">
        <v>369</v>
      </c>
      <c r="C201" s="734"/>
      <c r="D201" s="734"/>
      <c r="E201" s="734"/>
      <c r="F201" s="734"/>
      <c r="G201" s="734"/>
      <c r="H201" s="734"/>
      <c r="I201" s="734"/>
      <c r="J201" s="734"/>
      <c r="K201" s="734"/>
      <c r="L201" s="734"/>
      <c r="M201" s="734"/>
      <c r="N201" s="734"/>
      <c r="O201" s="734"/>
      <c r="P201" s="734"/>
      <c r="Q201" s="734"/>
      <c r="R201" s="734"/>
      <c r="S201" s="734"/>
      <c r="T201" s="734"/>
      <c r="U201" s="734"/>
      <c r="V201" s="734"/>
      <c r="W201" s="83"/>
      <c r="X201" s="83"/>
      <c r="Y201" s="83"/>
      <c r="Z201" s="83"/>
      <c r="AA201" s="83"/>
      <c r="AB201" s="83"/>
      <c r="AC201" s="83"/>
      <c r="AD201" s="83"/>
      <c r="AE201" s="81"/>
      <c r="AF201" s="81"/>
      <c r="AG201" s="81"/>
      <c r="AH201" s="81"/>
      <c r="AI201" s="81"/>
      <c r="AJ201" s="81"/>
      <c r="AK201" s="792"/>
      <c r="AL201" s="792"/>
      <c r="AM201" s="792"/>
      <c r="AN201" s="792"/>
      <c r="AO201" s="792"/>
      <c r="AP201" s="792"/>
      <c r="AQ201" s="792"/>
      <c r="AR201" s="792"/>
      <c r="AS201" s="792"/>
      <c r="AT201" s="792"/>
      <c r="AU201" s="792"/>
      <c r="AV201" s="792"/>
      <c r="AW201" s="792"/>
      <c r="AX201" s="792"/>
      <c r="AY201" s="792"/>
      <c r="AZ201" s="792"/>
      <c r="BA201" s="792"/>
      <c r="BB201" s="792"/>
      <c r="BC201" s="120"/>
      <c r="BD201" s="120"/>
      <c r="BE201" s="79"/>
      <c r="BF201" s="114"/>
      <c r="BG201" s="15"/>
      <c r="BH201" s="15"/>
      <c r="BI201" s="15"/>
      <c r="BJ201" s="15"/>
    </row>
    <row r="202" spans="1:62" ht="82.8" x14ac:dyDescent="1.45">
      <c r="A202" s="118"/>
      <c r="B202" s="118"/>
      <c r="C202" s="118"/>
      <c r="D202" s="118"/>
      <c r="E202" s="118"/>
      <c r="F202" s="118"/>
      <c r="G202" s="118"/>
      <c r="H202" s="81"/>
      <c r="I202" s="51"/>
      <c r="J202" s="81"/>
      <c r="K202" s="81"/>
      <c r="L202" s="81"/>
      <c r="M202" s="81"/>
      <c r="N202" s="81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1"/>
      <c r="AF202" s="81"/>
      <c r="AG202" s="81"/>
      <c r="AH202" s="81"/>
      <c r="AI202" s="81"/>
      <c r="AJ202" s="81"/>
      <c r="AK202" s="789" t="s">
        <v>370</v>
      </c>
      <c r="AL202" s="790"/>
      <c r="AM202" s="790"/>
      <c r="AN202" s="790"/>
      <c r="AO202" s="790"/>
      <c r="AP202" s="790"/>
      <c r="AQ202" s="120"/>
      <c r="AR202" s="734" t="s">
        <v>371</v>
      </c>
      <c r="AS202" s="734"/>
      <c r="AT202" s="734"/>
      <c r="AU202" s="734"/>
      <c r="AV202" s="734"/>
      <c r="AW202" s="734"/>
      <c r="AX202" s="120"/>
      <c r="AY202" s="120"/>
      <c r="AZ202" s="120"/>
      <c r="BA202" s="120"/>
      <c r="BB202" s="120"/>
      <c r="BC202" s="120"/>
      <c r="BD202" s="120"/>
      <c r="BE202" s="79"/>
      <c r="BF202" s="114"/>
      <c r="BG202" s="15"/>
      <c r="BH202" s="15"/>
      <c r="BI202" s="15"/>
      <c r="BJ202" s="15"/>
    </row>
    <row r="203" spans="1:62" ht="82.8" x14ac:dyDescent="0.25">
      <c r="A203" s="81"/>
      <c r="B203" s="734"/>
      <c r="C203" s="734"/>
      <c r="D203" s="734"/>
      <c r="E203" s="734"/>
      <c r="F203" s="734"/>
      <c r="G203" s="734"/>
      <c r="H203" s="734"/>
      <c r="I203" s="734"/>
      <c r="J203" s="734"/>
      <c r="K203" s="734"/>
      <c r="L203" s="734"/>
      <c r="M203" s="734"/>
      <c r="N203" s="734"/>
      <c r="O203" s="734"/>
      <c r="P203" s="734"/>
      <c r="Q203" s="734"/>
      <c r="R203" s="734"/>
      <c r="S203" s="734"/>
      <c r="T203" s="734"/>
      <c r="U203" s="734"/>
      <c r="V203" s="734"/>
      <c r="W203" s="734"/>
      <c r="X203" s="734"/>
      <c r="Y203" s="734"/>
      <c r="Z203" s="734"/>
      <c r="AA203" s="734"/>
      <c r="AB203" s="734"/>
      <c r="AC203" s="734"/>
      <c r="AD203" s="734"/>
      <c r="AE203" s="81"/>
      <c r="AF203" s="81"/>
      <c r="AG203" s="81"/>
      <c r="AH203" s="81"/>
      <c r="AI203" s="81"/>
      <c r="AJ203" s="81"/>
      <c r="AK203" s="323" t="s">
        <v>372</v>
      </c>
      <c r="AL203" s="323"/>
      <c r="AM203" s="323"/>
      <c r="AN203" s="323"/>
      <c r="AO203" s="323"/>
      <c r="AP203" s="323"/>
      <c r="AQ203" s="323"/>
      <c r="AR203" s="323"/>
      <c r="AS203" s="323"/>
      <c r="AT203" s="323"/>
      <c r="AU203" s="323"/>
      <c r="AV203" s="323"/>
      <c r="AW203" s="323"/>
      <c r="AX203" s="323"/>
      <c r="AY203" s="81"/>
      <c r="AZ203" s="81"/>
      <c r="BA203" s="81"/>
      <c r="BB203" s="81"/>
      <c r="BC203" s="81"/>
      <c r="BD203" s="81"/>
      <c r="BE203" s="81"/>
      <c r="BF203" s="15"/>
      <c r="BG203" s="15"/>
      <c r="BH203" s="15"/>
      <c r="BI203" s="15"/>
      <c r="BJ203" s="15"/>
    </row>
    <row r="204" spans="1:62" ht="29.25" customHeight="1" x14ac:dyDescent="0.25">
      <c r="A204" s="122"/>
      <c r="B204" s="734"/>
      <c r="C204" s="734"/>
      <c r="D204" s="734"/>
      <c r="E204" s="734"/>
      <c r="F204" s="734"/>
      <c r="G204" s="734"/>
      <c r="H204" s="734"/>
      <c r="I204" s="734"/>
      <c r="J204" s="734"/>
      <c r="K204" s="734"/>
      <c r="L204" s="734"/>
      <c r="M204" s="734"/>
      <c r="N204" s="734"/>
      <c r="O204" s="734"/>
      <c r="P204" s="734"/>
      <c r="Q204" s="734"/>
      <c r="R204" s="734"/>
      <c r="S204" s="734"/>
      <c r="T204" s="734"/>
      <c r="U204" s="734"/>
      <c r="V204" s="734"/>
      <c r="W204" s="734"/>
      <c r="X204" s="734"/>
      <c r="Y204" s="734"/>
      <c r="Z204" s="734"/>
      <c r="AA204" s="734"/>
      <c r="AB204" s="734"/>
      <c r="AC204" s="734"/>
      <c r="AD204" s="734"/>
      <c r="AE204" s="81"/>
      <c r="AF204" s="81"/>
      <c r="AG204" s="81"/>
      <c r="AH204" s="81"/>
      <c r="AI204" s="81"/>
      <c r="AJ204" s="81"/>
      <c r="AK204" s="51"/>
      <c r="AL204" s="81"/>
      <c r="AM204" s="81"/>
      <c r="AN204" s="81"/>
      <c r="AO204" s="81"/>
      <c r="AP204" s="81"/>
      <c r="AQ204" s="81"/>
      <c r="AR204" s="51"/>
      <c r="AS204" s="51"/>
      <c r="AT204" s="51"/>
      <c r="AU204" s="51"/>
      <c r="AV204" s="51"/>
      <c r="AW204" s="51"/>
      <c r="AX204" s="81"/>
      <c r="AY204" s="81"/>
      <c r="AZ204" s="81"/>
      <c r="BA204" s="81"/>
      <c r="BB204" s="81"/>
      <c r="BC204" s="81"/>
      <c r="BD204" s="81"/>
      <c r="BE204" s="81"/>
      <c r="BF204" s="15"/>
      <c r="BG204" s="15"/>
      <c r="BH204" s="15"/>
      <c r="BI204" s="15"/>
      <c r="BJ204" s="15"/>
    </row>
    <row r="205" spans="1:62" ht="85.5" customHeight="1" x14ac:dyDescent="0.25">
      <c r="A205" s="83"/>
      <c r="B205" s="118"/>
      <c r="C205" s="118"/>
      <c r="D205" s="118"/>
      <c r="E205" s="118"/>
      <c r="F205" s="118"/>
      <c r="G205" s="118"/>
      <c r="H205" s="119"/>
      <c r="I205" s="119"/>
      <c r="J205" s="119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1"/>
      <c r="AG205" s="81"/>
      <c r="AH205" s="81"/>
      <c r="AI205" s="81"/>
      <c r="AJ205" s="81"/>
      <c r="AK205" s="776" t="s">
        <v>373</v>
      </c>
      <c r="AL205" s="776"/>
      <c r="AM205" s="776"/>
      <c r="AN205" s="776"/>
      <c r="AO205" s="776"/>
      <c r="AP205" s="776"/>
      <c r="AQ205" s="776"/>
      <c r="AR205" s="776"/>
      <c r="AS205" s="776"/>
      <c r="AT205" s="776"/>
      <c r="AU205" s="776"/>
      <c r="AV205" s="776"/>
      <c r="AW205" s="776"/>
      <c r="AX205" s="776"/>
      <c r="AY205" s="776"/>
      <c r="AZ205" s="776"/>
      <c r="BA205" s="776"/>
      <c r="BB205" s="776"/>
      <c r="BC205" s="776"/>
      <c r="BD205" s="776"/>
      <c r="BE205" s="81"/>
      <c r="BF205" s="15"/>
      <c r="BG205" s="15"/>
      <c r="BH205" s="15"/>
      <c r="BI205" s="15"/>
      <c r="BJ205" s="15"/>
    </row>
    <row r="206" spans="1:62" ht="82.8" x14ac:dyDescent="1.25">
      <c r="A206" s="118"/>
      <c r="B206" s="734" t="s">
        <v>374</v>
      </c>
      <c r="C206" s="734"/>
      <c r="D206" s="734"/>
      <c r="E206" s="734"/>
      <c r="F206" s="734"/>
      <c r="G206" s="734"/>
      <c r="H206" s="734"/>
      <c r="I206" s="734"/>
      <c r="J206" s="734"/>
      <c r="K206" s="734"/>
      <c r="L206" s="734"/>
      <c r="M206" s="734"/>
      <c r="N206" s="734"/>
      <c r="O206" s="734"/>
      <c r="P206" s="734"/>
      <c r="Q206" s="734"/>
      <c r="R206" s="734"/>
      <c r="S206" s="734"/>
      <c r="T206" s="734"/>
      <c r="U206" s="734"/>
      <c r="V206" s="734"/>
      <c r="W206" s="734"/>
      <c r="X206" s="734"/>
      <c r="Y206" s="734"/>
      <c r="Z206" s="734"/>
      <c r="AA206" s="734"/>
      <c r="AB206" s="734"/>
      <c r="AC206" s="734"/>
      <c r="AD206" s="734"/>
      <c r="AE206" s="81"/>
      <c r="AF206" s="81"/>
      <c r="AG206" s="81"/>
      <c r="AH206" s="81"/>
      <c r="AI206" s="81"/>
      <c r="AJ206" s="81"/>
      <c r="AK206" s="303" t="s">
        <v>370</v>
      </c>
      <c r="AL206" s="737"/>
      <c r="AM206" s="737"/>
      <c r="AN206" s="737"/>
      <c r="AO206" s="737"/>
      <c r="AP206" s="737"/>
      <c r="AQ206" s="777" t="s">
        <v>375</v>
      </c>
      <c r="AR206" s="777"/>
      <c r="AS206" s="777"/>
      <c r="AT206" s="777"/>
      <c r="AU206" s="777"/>
      <c r="AV206" s="777"/>
      <c r="AW206" s="80"/>
      <c r="AX206" s="80"/>
      <c r="AY206" s="80"/>
      <c r="AZ206" s="80"/>
      <c r="BA206" s="80"/>
      <c r="BB206" s="80"/>
      <c r="BC206" s="80"/>
      <c r="BD206" s="80"/>
      <c r="BE206" s="81"/>
      <c r="BF206" s="15"/>
      <c r="BG206" s="15"/>
      <c r="BH206" s="15"/>
      <c r="BI206" s="15"/>
      <c r="BJ206" s="15"/>
    </row>
    <row r="207" spans="1:62" ht="105.75" customHeight="1" x14ac:dyDescent="1.45">
      <c r="A207" s="118"/>
      <c r="B207" s="308" t="s">
        <v>376</v>
      </c>
      <c r="C207" s="308"/>
      <c r="D207" s="308"/>
      <c r="E207" s="308"/>
      <c r="F207" s="308"/>
      <c r="G207" s="308"/>
      <c r="H207" s="308"/>
      <c r="I207" s="308"/>
      <c r="J207" s="308"/>
      <c r="K207" s="308"/>
      <c r="L207" s="308"/>
      <c r="M207" s="308"/>
      <c r="N207" s="308"/>
      <c r="O207" s="308"/>
      <c r="P207" s="308"/>
      <c r="Q207" s="308"/>
      <c r="R207" s="308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51"/>
      <c r="AE207" s="81"/>
      <c r="AF207" s="81"/>
      <c r="AG207" s="81"/>
      <c r="AH207" s="81"/>
      <c r="AI207" s="81"/>
      <c r="AK207" s="734" t="s">
        <v>377</v>
      </c>
      <c r="AL207" s="734" t="s">
        <v>378</v>
      </c>
      <c r="AM207" s="734"/>
      <c r="AN207" s="734"/>
      <c r="AO207" s="734"/>
      <c r="AP207" s="734"/>
      <c r="AQ207" s="734"/>
      <c r="AR207" s="734"/>
      <c r="AS207" s="734"/>
      <c r="AT207" s="734"/>
      <c r="AU207" s="734"/>
      <c r="AV207" s="734"/>
      <c r="AW207" s="734"/>
      <c r="AX207" s="734"/>
      <c r="AY207" s="734"/>
      <c r="BE207" s="81"/>
      <c r="BF207" s="15"/>
      <c r="BG207" s="15"/>
      <c r="BH207" s="15"/>
      <c r="BI207" s="15"/>
      <c r="BJ207" s="15"/>
    </row>
    <row r="208" spans="1:62" ht="82.8" x14ac:dyDescent="0.25">
      <c r="A208" s="81"/>
      <c r="AE208" s="81"/>
      <c r="AF208" s="81"/>
      <c r="AG208" s="81"/>
      <c r="AH208" s="81"/>
      <c r="AI208" s="81"/>
      <c r="AJ208" s="81"/>
      <c r="AK208" s="778"/>
      <c r="AL208" s="778"/>
      <c r="AM208" s="778"/>
      <c r="AN208" s="778"/>
      <c r="AO208" s="778"/>
      <c r="AP208" s="778"/>
      <c r="AQ208" s="81"/>
      <c r="AR208" s="51"/>
      <c r="AS208" s="81"/>
      <c r="AT208" s="81"/>
      <c r="AU208" s="81"/>
      <c r="AV208" s="81"/>
      <c r="AW208" s="81"/>
      <c r="AX208" s="81"/>
      <c r="AY208" s="81"/>
      <c r="AZ208" s="81"/>
      <c r="BA208" s="81"/>
      <c r="BB208" s="81"/>
      <c r="BC208" s="81"/>
      <c r="BD208" s="81"/>
      <c r="BE208" s="81"/>
      <c r="BF208" s="15"/>
      <c r="BG208" s="15"/>
      <c r="BH208" s="15"/>
      <c r="BI208" s="15"/>
      <c r="BJ208" s="15"/>
    </row>
    <row r="209" spans="1:62" ht="82.8" x14ac:dyDescent="1.45">
      <c r="A209" s="72"/>
      <c r="AE209" s="51"/>
      <c r="AF209" s="51"/>
      <c r="AG209" s="81"/>
      <c r="AH209" s="81"/>
      <c r="AI209" s="81"/>
      <c r="AJ209" s="81"/>
      <c r="AZ209" s="81"/>
      <c r="BA209" s="81"/>
      <c r="BB209" s="81"/>
      <c r="BC209" s="81"/>
      <c r="BD209" s="81"/>
      <c r="BE209" s="81"/>
      <c r="BF209" s="15"/>
      <c r="BG209" s="15"/>
      <c r="BH209" s="15"/>
      <c r="BI209" s="15"/>
      <c r="BJ209" s="15"/>
    </row>
    <row r="210" spans="1:62" ht="74.25" customHeight="1" x14ac:dyDescent="1.25">
      <c r="AG210" s="51"/>
      <c r="AH210" s="51"/>
      <c r="AI210" s="51"/>
      <c r="AJ210" s="80"/>
      <c r="AK210" s="80"/>
      <c r="AL210" s="80"/>
      <c r="AM210" s="80"/>
      <c r="AN210" s="80"/>
      <c r="AO210" s="80"/>
      <c r="AP210" s="80"/>
      <c r="AQ210" s="81"/>
      <c r="AR210" s="81"/>
      <c r="AS210" s="81"/>
      <c r="AT210" s="81"/>
      <c r="AU210" s="81"/>
      <c r="AV210" s="81"/>
      <c r="AW210" s="81"/>
      <c r="AX210" s="81"/>
      <c r="AY210" s="81"/>
      <c r="AZ210" s="81"/>
      <c r="BA210" s="81"/>
      <c r="BB210" s="80"/>
      <c r="BC210" s="80"/>
      <c r="BD210" s="80"/>
      <c r="BE210" s="80"/>
      <c r="BF210" s="75"/>
      <c r="BG210" s="78"/>
      <c r="BH210" s="78"/>
      <c r="BI210" s="78"/>
      <c r="BJ210" s="78"/>
    </row>
  </sheetData>
  <mergeCells count="1382">
    <mergeCell ref="Q40:R40"/>
    <mergeCell ref="S40:T40"/>
    <mergeCell ref="U40:V40"/>
    <mergeCell ref="W40:X40"/>
    <mergeCell ref="Y40:Z40"/>
    <mergeCell ref="AA40:AB40"/>
    <mergeCell ref="AC40:AD40"/>
    <mergeCell ref="AE40:AF40"/>
    <mergeCell ref="BE40:BF40"/>
    <mergeCell ref="BG40:BJ40"/>
    <mergeCell ref="C40:P40"/>
    <mergeCell ref="U9:AS9"/>
    <mergeCell ref="C81:P81"/>
    <mergeCell ref="Q81:R81"/>
    <mergeCell ref="S81:T81"/>
    <mergeCell ref="U81:V81"/>
    <mergeCell ref="W81:X81"/>
    <mergeCell ref="Y81:Z81"/>
    <mergeCell ref="AA81:AB81"/>
    <mergeCell ref="AC81:AD81"/>
    <mergeCell ref="AE81:AF81"/>
    <mergeCell ref="BE81:BF81"/>
    <mergeCell ref="BG81:BJ81"/>
    <mergeCell ref="C38:P38"/>
    <mergeCell ref="Q38:R38"/>
    <mergeCell ref="S38:T38"/>
    <mergeCell ref="U38:V38"/>
    <mergeCell ref="W38:X38"/>
    <mergeCell ref="Y38:Z38"/>
    <mergeCell ref="AA38:AB38"/>
    <mergeCell ref="AC38:AD38"/>
    <mergeCell ref="AE38:AF38"/>
    <mergeCell ref="BE38:BF38"/>
    <mergeCell ref="BG38:BJ38"/>
    <mergeCell ref="Q39:R39"/>
    <mergeCell ref="S39:T39"/>
    <mergeCell ref="U39:V39"/>
    <mergeCell ref="W39:X39"/>
    <mergeCell ref="Y39:Z39"/>
    <mergeCell ref="AA39:AB39"/>
    <mergeCell ref="AC39:AD39"/>
    <mergeCell ref="AE39:AF39"/>
    <mergeCell ref="BE39:BF39"/>
    <mergeCell ref="BG39:BJ39"/>
    <mergeCell ref="C39:P39"/>
    <mergeCell ref="AK202:AP202"/>
    <mergeCell ref="AR202:AW202"/>
    <mergeCell ref="AK203:AX203"/>
    <mergeCell ref="B203:AD204"/>
    <mergeCell ref="B180:E180"/>
    <mergeCell ref="F180:BF180"/>
    <mergeCell ref="BG180:BJ180"/>
    <mergeCell ref="B181:E181"/>
    <mergeCell ref="F181:BF181"/>
    <mergeCell ref="BG181:BJ181"/>
    <mergeCell ref="B182:E182"/>
    <mergeCell ref="F182:BF182"/>
    <mergeCell ref="BG182:BJ182"/>
    <mergeCell ref="B183:E183"/>
    <mergeCell ref="F183:BF183"/>
    <mergeCell ref="BG183:BJ183"/>
    <mergeCell ref="B184:E184"/>
    <mergeCell ref="F184:BF184"/>
    <mergeCell ref="BG184:BJ184"/>
    <mergeCell ref="BG179:BJ179"/>
    <mergeCell ref="AK205:BD205"/>
    <mergeCell ref="B206:AD206"/>
    <mergeCell ref="AK206:AP206"/>
    <mergeCell ref="AQ206:AV206"/>
    <mergeCell ref="B207:R207"/>
    <mergeCell ref="AK207:AY207"/>
    <mergeCell ref="AK208:AP208"/>
    <mergeCell ref="B186:E186"/>
    <mergeCell ref="F186:BF186"/>
    <mergeCell ref="BG186:BJ186"/>
    <mergeCell ref="B189:BJ189"/>
    <mergeCell ref="B190:BJ190"/>
    <mergeCell ref="B194:AD194"/>
    <mergeCell ref="AK194:BE195"/>
    <mergeCell ref="J195:AD195"/>
    <mergeCell ref="E196:J196"/>
    <mergeCell ref="L196:W196"/>
    <mergeCell ref="AK196:AP196"/>
    <mergeCell ref="AR196:AW196"/>
    <mergeCell ref="B197:U197"/>
    <mergeCell ref="AK197:AX197"/>
    <mergeCell ref="AK198:AP198"/>
    <mergeCell ref="B199:W199"/>
    <mergeCell ref="AK199:BB201"/>
    <mergeCell ref="B200:G200"/>
    <mergeCell ref="I200:R200"/>
    <mergeCell ref="B201:V201"/>
    <mergeCell ref="B191:AQ191"/>
    <mergeCell ref="B170:E170"/>
    <mergeCell ref="F170:BF170"/>
    <mergeCell ref="BG170:BJ170"/>
    <mergeCell ref="B171:E171"/>
    <mergeCell ref="F171:BF171"/>
    <mergeCell ref="BG171:BJ171"/>
    <mergeCell ref="B172:E172"/>
    <mergeCell ref="F172:BF172"/>
    <mergeCell ref="BG172:BJ172"/>
    <mergeCell ref="B173:E173"/>
    <mergeCell ref="F173:BF173"/>
    <mergeCell ref="BG173:BJ173"/>
    <mergeCell ref="B185:E185"/>
    <mergeCell ref="F185:BF185"/>
    <mergeCell ref="BG185:BJ185"/>
    <mergeCell ref="B174:E174"/>
    <mergeCell ref="F174:BF174"/>
    <mergeCell ref="BG174:BJ174"/>
    <mergeCell ref="B175:E175"/>
    <mergeCell ref="F175:BF175"/>
    <mergeCell ref="BG175:BJ175"/>
    <mergeCell ref="B176:E176"/>
    <mergeCell ref="F176:BF176"/>
    <mergeCell ref="BG176:BJ176"/>
    <mergeCell ref="B177:E177"/>
    <mergeCell ref="F177:BF177"/>
    <mergeCell ref="BG177:BJ177"/>
    <mergeCell ref="B178:E178"/>
    <mergeCell ref="F178:BF178"/>
    <mergeCell ref="BG178:BJ178"/>
    <mergeCell ref="B179:E179"/>
    <mergeCell ref="F179:BF179"/>
    <mergeCell ref="B163:E163"/>
    <mergeCell ref="F163:BF163"/>
    <mergeCell ref="BG163:BJ163"/>
    <mergeCell ref="B164:E164"/>
    <mergeCell ref="F164:BF164"/>
    <mergeCell ref="BG164:BJ164"/>
    <mergeCell ref="B165:E165"/>
    <mergeCell ref="F165:BF165"/>
    <mergeCell ref="BG165:BJ165"/>
    <mergeCell ref="B166:E166"/>
    <mergeCell ref="F166:BF166"/>
    <mergeCell ref="BG166:BJ166"/>
    <mergeCell ref="B168:E168"/>
    <mergeCell ref="F168:BF168"/>
    <mergeCell ref="BG168:BJ168"/>
    <mergeCell ref="B169:E169"/>
    <mergeCell ref="F169:BF169"/>
    <mergeCell ref="BG169:BJ169"/>
    <mergeCell ref="B167:E167"/>
    <mergeCell ref="F167:BF167"/>
    <mergeCell ref="BG167:BJ167"/>
    <mergeCell ref="B157:E157"/>
    <mergeCell ref="F157:BF157"/>
    <mergeCell ref="BG157:BJ157"/>
    <mergeCell ref="B158:E158"/>
    <mergeCell ref="F158:BF158"/>
    <mergeCell ref="BG158:BJ158"/>
    <mergeCell ref="B159:E159"/>
    <mergeCell ref="F159:BF159"/>
    <mergeCell ref="BG159:BJ159"/>
    <mergeCell ref="B160:E160"/>
    <mergeCell ref="F160:BF160"/>
    <mergeCell ref="BG160:BJ160"/>
    <mergeCell ref="B161:E161"/>
    <mergeCell ref="F161:BF161"/>
    <mergeCell ref="BG161:BJ161"/>
    <mergeCell ref="B162:E162"/>
    <mergeCell ref="F162:BF162"/>
    <mergeCell ref="BG162:BJ162"/>
    <mergeCell ref="AK140:AM140"/>
    <mergeCell ref="AN140:AP140"/>
    <mergeCell ref="AM145:AR145"/>
    <mergeCell ref="B146:AF146"/>
    <mergeCell ref="AM146:BH146"/>
    <mergeCell ref="B147:X147"/>
    <mergeCell ref="AM147:AT147"/>
    <mergeCell ref="AU147:AZ147"/>
    <mergeCell ref="B148:Q148"/>
    <mergeCell ref="AM148:BB148"/>
    <mergeCell ref="B149:M149"/>
    <mergeCell ref="AM149:AT149"/>
    <mergeCell ref="AG153:AP153"/>
    <mergeCell ref="B155:E155"/>
    <mergeCell ref="F155:BF155"/>
    <mergeCell ref="BG155:BJ155"/>
    <mergeCell ref="B156:E156"/>
    <mergeCell ref="F156:BF156"/>
    <mergeCell ref="BG156:BJ156"/>
    <mergeCell ref="B137:V137"/>
    <mergeCell ref="W137:AP137"/>
    <mergeCell ref="AQ137:AY137"/>
    <mergeCell ref="AZ137:BJ137"/>
    <mergeCell ref="B138:J138"/>
    <mergeCell ref="K138:N138"/>
    <mergeCell ref="O138:Q138"/>
    <mergeCell ref="R138:V138"/>
    <mergeCell ref="W138:AG138"/>
    <mergeCell ref="AH138:AJ138"/>
    <mergeCell ref="AK138:AM138"/>
    <mergeCell ref="AN138:AP138"/>
    <mergeCell ref="AQ138:AS138"/>
    <mergeCell ref="AT138:AV138"/>
    <mergeCell ref="AW138:AY138"/>
    <mergeCell ref="AZ138:BJ140"/>
    <mergeCell ref="K139:N139"/>
    <mergeCell ref="O139:Q139"/>
    <mergeCell ref="R139:V139"/>
    <mergeCell ref="W139:AG139"/>
    <mergeCell ref="AH139:AJ139"/>
    <mergeCell ref="AK139:AM139"/>
    <mergeCell ref="AN139:AP139"/>
    <mergeCell ref="B139:J140"/>
    <mergeCell ref="AQ139:AS140"/>
    <mergeCell ref="AT139:AV140"/>
    <mergeCell ref="AW139:AY140"/>
    <mergeCell ref="K140:N140"/>
    <mergeCell ref="O140:Q140"/>
    <mergeCell ref="R140:V140"/>
    <mergeCell ref="W140:AG140"/>
    <mergeCell ref="AH140:AJ140"/>
    <mergeCell ref="B132:T132"/>
    <mergeCell ref="U132:V132"/>
    <mergeCell ref="W132:X132"/>
    <mergeCell ref="Y132:Z132"/>
    <mergeCell ref="AA132:AB132"/>
    <mergeCell ref="AC132:AD132"/>
    <mergeCell ref="AE132:AF132"/>
    <mergeCell ref="AG132:AI132"/>
    <mergeCell ref="AJ132:AL132"/>
    <mergeCell ref="AM132:AO132"/>
    <mergeCell ref="AP132:AR132"/>
    <mergeCell ref="AS132:AU132"/>
    <mergeCell ref="AV132:AX132"/>
    <mergeCell ref="AY132:BA132"/>
    <mergeCell ref="BB132:BD132"/>
    <mergeCell ref="BE132:BF132"/>
    <mergeCell ref="BG132:BJ132"/>
    <mergeCell ref="B131:T131"/>
    <mergeCell ref="U131:V131"/>
    <mergeCell ref="W131:X131"/>
    <mergeCell ref="Y131:Z131"/>
    <mergeCell ref="AA131:AB131"/>
    <mergeCell ref="AC131:AD131"/>
    <mergeCell ref="AE131:AF131"/>
    <mergeCell ref="AG131:AI131"/>
    <mergeCell ref="AJ131:AL131"/>
    <mergeCell ref="AM131:AO131"/>
    <mergeCell ref="AP131:AR131"/>
    <mergeCell ref="AS131:AU131"/>
    <mergeCell ref="AV131:AX131"/>
    <mergeCell ref="AY131:BA131"/>
    <mergeCell ref="BB131:BD131"/>
    <mergeCell ref="BE131:BF131"/>
    <mergeCell ref="BG131:BJ131"/>
    <mergeCell ref="B130:T130"/>
    <mergeCell ref="U130:V130"/>
    <mergeCell ref="W130:X130"/>
    <mergeCell ref="Y130:Z130"/>
    <mergeCell ref="AA130:AB130"/>
    <mergeCell ref="AC130:AD130"/>
    <mergeCell ref="AE130:AF130"/>
    <mergeCell ref="AG130:AI130"/>
    <mergeCell ref="AJ130:AL130"/>
    <mergeCell ref="AM130:AO130"/>
    <mergeCell ref="AP130:AR130"/>
    <mergeCell ref="AS130:AU130"/>
    <mergeCell ref="AV130:AX130"/>
    <mergeCell ref="AY130:BA130"/>
    <mergeCell ref="BB130:BD130"/>
    <mergeCell ref="BE130:BF130"/>
    <mergeCell ref="BG130:BJ130"/>
    <mergeCell ref="B129:T129"/>
    <mergeCell ref="U129:V129"/>
    <mergeCell ref="W129:X129"/>
    <mergeCell ref="Y129:Z129"/>
    <mergeCell ref="AA129:AB129"/>
    <mergeCell ref="AC129:AD129"/>
    <mergeCell ref="AE129:AF129"/>
    <mergeCell ref="AG129:AI129"/>
    <mergeCell ref="AJ129:AL129"/>
    <mergeCell ref="AM129:AO129"/>
    <mergeCell ref="AP129:AR129"/>
    <mergeCell ref="AS129:AU129"/>
    <mergeCell ref="AV129:AX129"/>
    <mergeCell ref="AY129:BA129"/>
    <mergeCell ref="BB129:BD129"/>
    <mergeCell ref="BE129:BF129"/>
    <mergeCell ref="BG129:BJ129"/>
    <mergeCell ref="B127:T127"/>
    <mergeCell ref="U127:V127"/>
    <mergeCell ref="W127:X127"/>
    <mergeCell ref="Y127:Z127"/>
    <mergeCell ref="AA127:AB127"/>
    <mergeCell ref="AC127:AD127"/>
    <mergeCell ref="AE127:AF127"/>
    <mergeCell ref="BE127:BF127"/>
    <mergeCell ref="BG127:BJ127"/>
    <mergeCell ref="B128:T128"/>
    <mergeCell ref="U128:V128"/>
    <mergeCell ref="W128:X128"/>
    <mergeCell ref="Y128:Z128"/>
    <mergeCell ref="AA128:AB128"/>
    <mergeCell ref="AC128:AD128"/>
    <mergeCell ref="AE128:AF128"/>
    <mergeCell ref="AG128:AI128"/>
    <mergeCell ref="AJ128:AL128"/>
    <mergeCell ref="AM128:AO128"/>
    <mergeCell ref="AP128:AR128"/>
    <mergeCell ref="AS128:AU128"/>
    <mergeCell ref="AV128:AX128"/>
    <mergeCell ref="AY128:BA128"/>
    <mergeCell ref="BB128:BD128"/>
    <mergeCell ref="BE128:BF128"/>
    <mergeCell ref="BG128:BJ128"/>
    <mergeCell ref="C125:P125"/>
    <mergeCell ref="Q125:R125"/>
    <mergeCell ref="S125:T125"/>
    <mergeCell ref="U125:V125"/>
    <mergeCell ref="W125:X125"/>
    <mergeCell ref="Y125:Z125"/>
    <mergeCell ref="AA125:AB125"/>
    <mergeCell ref="AC125:AD125"/>
    <mergeCell ref="AE125:AF125"/>
    <mergeCell ref="BE125:BF125"/>
    <mergeCell ref="BG125:BJ125"/>
    <mergeCell ref="C126:P126"/>
    <mergeCell ref="Q126:R126"/>
    <mergeCell ref="S126:T126"/>
    <mergeCell ref="U126:V126"/>
    <mergeCell ref="W126:X126"/>
    <mergeCell ref="Y126:Z126"/>
    <mergeCell ref="AA126:AB126"/>
    <mergeCell ref="AC126:AD126"/>
    <mergeCell ref="AE126:AF126"/>
    <mergeCell ref="BE126:BF126"/>
    <mergeCell ref="BG126:BJ126"/>
    <mergeCell ref="C123:P123"/>
    <mergeCell ref="Q123:R123"/>
    <mergeCell ref="S123:T123"/>
    <mergeCell ref="U123:V123"/>
    <mergeCell ref="W123:X123"/>
    <mergeCell ref="Y123:Z123"/>
    <mergeCell ref="AA123:AB123"/>
    <mergeCell ref="AC123:AD123"/>
    <mergeCell ref="AE123:AF123"/>
    <mergeCell ref="BE123:BF123"/>
    <mergeCell ref="BG123:BJ123"/>
    <mergeCell ref="C124:P124"/>
    <mergeCell ref="Q124:R124"/>
    <mergeCell ref="S124:T124"/>
    <mergeCell ref="U124:V124"/>
    <mergeCell ref="W124:X124"/>
    <mergeCell ref="Y124:Z124"/>
    <mergeCell ref="AA124:AB124"/>
    <mergeCell ref="AC124:AD124"/>
    <mergeCell ref="AE124:AF124"/>
    <mergeCell ref="BE124:BF124"/>
    <mergeCell ref="BG124:BJ124"/>
    <mergeCell ref="C121:P121"/>
    <mergeCell ref="Q121:R121"/>
    <mergeCell ref="S121:T121"/>
    <mergeCell ref="U121:V121"/>
    <mergeCell ref="W121:X121"/>
    <mergeCell ref="Y121:Z121"/>
    <mergeCell ref="AA121:AB121"/>
    <mergeCell ref="AC121:AD121"/>
    <mergeCell ref="AE121:AF121"/>
    <mergeCell ref="BE121:BF121"/>
    <mergeCell ref="BG121:BJ121"/>
    <mergeCell ref="C122:P122"/>
    <mergeCell ref="Q122:R122"/>
    <mergeCell ref="S122:T122"/>
    <mergeCell ref="U122:V122"/>
    <mergeCell ref="W122:X122"/>
    <mergeCell ref="Y122:Z122"/>
    <mergeCell ref="AA122:AB122"/>
    <mergeCell ref="AC122:AD122"/>
    <mergeCell ref="AE122:AF122"/>
    <mergeCell ref="BE122:BF122"/>
    <mergeCell ref="BG122:BJ122"/>
    <mergeCell ref="C119:P119"/>
    <mergeCell ref="Q119:R119"/>
    <mergeCell ref="S119:T119"/>
    <mergeCell ref="U119:V119"/>
    <mergeCell ref="W119:X119"/>
    <mergeCell ref="Y119:Z119"/>
    <mergeCell ref="AA119:AB119"/>
    <mergeCell ref="AC119:AD119"/>
    <mergeCell ref="AE119:AF119"/>
    <mergeCell ref="BE119:BF119"/>
    <mergeCell ref="BG119:BJ119"/>
    <mergeCell ref="C120:P120"/>
    <mergeCell ref="Q120:R120"/>
    <mergeCell ref="S120:T120"/>
    <mergeCell ref="U120:V120"/>
    <mergeCell ref="W120:X120"/>
    <mergeCell ref="Y120:Z120"/>
    <mergeCell ref="AA120:AB120"/>
    <mergeCell ref="AC120:AD120"/>
    <mergeCell ref="AE120:AF120"/>
    <mergeCell ref="BE120:BF120"/>
    <mergeCell ref="BG120:BJ120"/>
    <mergeCell ref="C117:P117"/>
    <mergeCell ref="Q117:R117"/>
    <mergeCell ref="S117:T117"/>
    <mergeCell ref="U117:V117"/>
    <mergeCell ref="W117:X117"/>
    <mergeCell ref="Y117:Z117"/>
    <mergeCell ref="AA117:AB117"/>
    <mergeCell ref="AC117:AD117"/>
    <mergeCell ref="AE117:AF117"/>
    <mergeCell ref="BE117:BF117"/>
    <mergeCell ref="BG117:BJ117"/>
    <mergeCell ref="C118:P118"/>
    <mergeCell ref="Q118:R118"/>
    <mergeCell ref="S118:T118"/>
    <mergeCell ref="U118:V118"/>
    <mergeCell ref="W118:X118"/>
    <mergeCell ref="Y118:Z118"/>
    <mergeCell ref="AA118:AB118"/>
    <mergeCell ref="AC118:AD118"/>
    <mergeCell ref="AE118:AF118"/>
    <mergeCell ref="BE118:BF118"/>
    <mergeCell ref="BG118:BJ118"/>
    <mergeCell ref="C115:P115"/>
    <mergeCell ref="Q115:R115"/>
    <mergeCell ref="S115:T115"/>
    <mergeCell ref="U115:V115"/>
    <mergeCell ref="W115:X115"/>
    <mergeCell ref="Y115:Z115"/>
    <mergeCell ref="AA115:AB115"/>
    <mergeCell ref="AC115:AD115"/>
    <mergeCell ref="AE115:AF115"/>
    <mergeCell ref="BE115:BF115"/>
    <mergeCell ref="BG115:BJ115"/>
    <mergeCell ref="C116:P116"/>
    <mergeCell ref="Q116:R116"/>
    <mergeCell ref="S116:T116"/>
    <mergeCell ref="U116:V116"/>
    <mergeCell ref="W116:X116"/>
    <mergeCell ref="Y116:Z116"/>
    <mergeCell ref="AA116:AB116"/>
    <mergeCell ref="AC116:AD116"/>
    <mergeCell ref="AE116:AF116"/>
    <mergeCell ref="BE116:BF116"/>
    <mergeCell ref="BG116:BJ116"/>
    <mergeCell ref="C113:P113"/>
    <mergeCell ref="Q113:R113"/>
    <mergeCell ref="S113:T113"/>
    <mergeCell ref="U113:V113"/>
    <mergeCell ref="W113:X113"/>
    <mergeCell ref="Y113:Z113"/>
    <mergeCell ref="AA113:AB113"/>
    <mergeCell ref="AC113:AD113"/>
    <mergeCell ref="AE113:AF113"/>
    <mergeCell ref="BE113:BF113"/>
    <mergeCell ref="BG113:BJ113"/>
    <mergeCell ref="C114:P114"/>
    <mergeCell ref="Q114:R114"/>
    <mergeCell ref="S114:T114"/>
    <mergeCell ref="U114:V114"/>
    <mergeCell ref="W114:X114"/>
    <mergeCell ref="Y114:Z114"/>
    <mergeCell ref="AA114:AB114"/>
    <mergeCell ref="AC114:AD114"/>
    <mergeCell ref="AE114:AF114"/>
    <mergeCell ref="BE114:BF114"/>
    <mergeCell ref="BG114:BJ114"/>
    <mergeCell ref="C111:P111"/>
    <mergeCell ref="Q111:R111"/>
    <mergeCell ref="S111:T111"/>
    <mergeCell ref="U111:V111"/>
    <mergeCell ref="W111:X111"/>
    <mergeCell ref="Y111:Z111"/>
    <mergeCell ref="AA111:AB111"/>
    <mergeCell ref="AC111:AD111"/>
    <mergeCell ref="AE111:AF111"/>
    <mergeCell ref="BE111:BF111"/>
    <mergeCell ref="BG111:BJ111"/>
    <mergeCell ref="C112:P112"/>
    <mergeCell ref="Q112:R112"/>
    <mergeCell ref="S112:T112"/>
    <mergeCell ref="U112:V112"/>
    <mergeCell ref="W112:X112"/>
    <mergeCell ref="Y112:Z112"/>
    <mergeCell ref="AA112:AB112"/>
    <mergeCell ref="AC112:AD112"/>
    <mergeCell ref="AE112:AF112"/>
    <mergeCell ref="BE112:BF112"/>
    <mergeCell ref="BG112:BJ112"/>
    <mergeCell ref="C110:P110"/>
    <mergeCell ref="Q110:R110"/>
    <mergeCell ref="S110:T110"/>
    <mergeCell ref="U110:V110"/>
    <mergeCell ref="W110:X110"/>
    <mergeCell ref="Y110:Z110"/>
    <mergeCell ref="AA110:AB110"/>
    <mergeCell ref="AC110:AD110"/>
    <mergeCell ref="AE110:AF110"/>
    <mergeCell ref="BE110:BF110"/>
    <mergeCell ref="BG110:BJ110"/>
    <mergeCell ref="AO107:AO108"/>
    <mergeCell ref="AP107:AP108"/>
    <mergeCell ref="AQ107:AQ108"/>
    <mergeCell ref="AR107:AR108"/>
    <mergeCell ref="AS107:AS108"/>
    <mergeCell ref="AT107:AT108"/>
    <mergeCell ref="AU107:AU108"/>
    <mergeCell ref="AV107:AV108"/>
    <mergeCell ref="AJ107:AJ108"/>
    <mergeCell ref="AK107:AK108"/>
    <mergeCell ref="AL107:AL108"/>
    <mergeCell ref="AM107:AM108"/>
    <mergeCell ref="AN107:AN108"/>
    <mergeCell ref="BG107:BJ108"/>
    <mergeCell ref="C108:P108"/>
    <mergeCell ref="C109:P109"/>
    <mergeCell ref="Q109:R109"/>
    <mergeCell ref="S109:T109"/>
    <mergeCell ref="U109:V109"/>
    <mergeCell ref="W109:X109"/>
    <mergeCell ref="Y109:Z109"/>
    <mergeCell ref="AA109:AB109"/>
    <mergeCell ref="AC109:AD109"/>
    <mergeCell ref="AE109:AF109"/>
    <mergeCell ref="BE109:BF109"/>
    <mergeCell ref="BG109:BJ109"/>
    <mergeCell ref="C106:P106"/>
    <mergeCell ref="Q106:R106"/>
    <mergeCell ref="S106:T106"/>
    <mergeCell ref="U106:V106"/>
    <mergeCell ref="W106:X106"/>
    <mergeCell ref="Y106:Z106"/>
    <mergeCell ref="AA106:AB106"/>
    <mergeCell ref="AC106:AD106"/>
    <mergeCell ref="AE106:AF106"/>
    <mergeCell ref="BE106:BF106"/>
    <mergeCell ref="BG106:BJ106"/>
    <mergeCell ref="AW107:AW108"/>
    <mergeCell ref="AX107:AX108"/>
    <mergeCell ref="AY107:AY108"/>
    <mergeCell ref="AZ107:AZ108"/>
    <mergeCell ref="BA107:BA108"/>
    <mergeCell ref="BB107:BB108"/>
    <mergeCell ref="BC107:BC108"/>
    <mergeCell ref="BD107:BD108"/>
    <mergeCell ref="BE107:BF108"/>
    <mergeCell ref="C107:P107"/>
    <mergeCell ref="Q107:R108"/>
    <mergeCell ref="S107:T108"/>
    <mergeCell ref="U107:V108"/>
    <mergeCell ref="W107:X108"/>
    <mergeCell ref="Y107:Z108"/>
    <mergeCell ref="AA107:AB108"/>
    <mergeCell ref="AC107:AD108"/>
    <mergeCell ref="AE107:AF108"/>
    <mergeCell ref="AG107:AG108"/>
    <mergeCell ref="AH107:AH108"/>
    <mergeCell ref="AI107:AI108"/>
    <mergeCell ref="C104:P104"/>
    <mergeCell ref="Q104:R104"/>
    <mergeCell ref="S104:T104"/>
    <mergeCell ref="U104:V104"/>
    <mergeCell ref="W104:X104"/>
    <mergeCell ref="Y104:Z104"/>
    <mergeCell ref="AA104:AB104"/>
    <mergeCell ref="AC104:AD104"/>
    <mergeCell ref="AE104:AF104"/>
    <mergeCell ref="BE104:BF104"/>
    <mergeCell ref="BG104:BJ104"/>
    <mergeCell ref="C105:P105"/>
    <mergeCell ref="Q105:R105"/>
    <mergeCell ref="S105:T105"/>
    <mergeCell ref="U105:V105"/>
    <mergeCell ref="W105:X105"/>
    <mergeCell ref="Y105:Z105"/>
    <mergeCell ref="AA105:AB105"/>
    <mergeCell ref="AC105:AD105"/>
    <mergeCell ref="AE105:AF105"/>
    <mergeCell ref="BE105:BF105"/>
    <mergeCell ref="BG105:BJ105"/>
    <mergeCell ref="C102:P102"/>
    <mergeCell ref="Q102:R102"/>
    <mergeCell ref="S102:T102"/>
    <mergeCell ref="U102:V102"/>
    <mergeCell ref="W102:X102"/>
    <mergeCell ref="Y102:Z102"/>
    <mergeCell ref="AA102:AB102"/>
    <mergeCell ref="AC102:AD102"/>
    <mergeCell ref="AE102:AF102"/>
    <mergeCell ref="BE102:BF102"/>
    <mergeCell ref="BG102:BJ102"/>
    <mergeCell ref="C103:P103"/>
    <mergeCell ref="Q103:R103"/>
    <mergeCell ref="S103:T103"/>
    <mergeCell ref="U103:V103"/>
    <mergeCell ref="W103:X103"/>
    <mergeCell ref="Y103:Z103"/>
    <mergeCell ref="AA103:AB103"/>
    <mergeCell ref="AC103:AD103"/>
    <mergeCell ref="AE103:AF103"/>
    <mergeCell ref="BE103:BF103"/>
    <mergeCell ref="BG103:BJ103"/>
    <mergeCell ref="C100:P100"/>
    <mergeCell ref="Q100:R100"/>
    <mergeCell ref="S100:T100"/>
    <mergeCell ref="U100:V100"/>
    <mergeCell ref="W100:X100"/>
    <mergeCell ref="Y100:Z100"/>
    <mergeCell ref="AA100:AB100"/>
    <mergeCell ref="AC100:AD100"/>
    <mergeCell ref="AE100:AF100"/>
    <mergeCell ref="BE100:BF100"/>
    <mergeCell ref="BG100:BJ100"/>
    <mergeCell ref="C101:P101"/>
    <mergeCell ref="Q101:R101"/>
    <mergeCell ref="S101:T101"/>
    <mergeCell ref="U101:V101"/>
    <mergeCell ref="W101:X101"/>
    <mergeCell ref="Y101:Z101"/>
    <mergeCell ref="AA101:AB101"/>
    <mergeCell ref="AC101:AD101"/>
    <mergeCell ref="AE101:AF101"/>
    <mergeCell ref="BE101:BF101"/>
    <mergeCell ref="BG101:BJ101"/>
    <mergeCell ref="AS97:AS98"/>
    <mergeCell ref="AT97:AT98"/>
    <mergeCell ref="AU97:AU98"/>
    <mergeCell ref="AV97:AV98"/>
    <mergeCell ref="AW97:AW98"/>
    <mergeCell ref="AX97:AX98"/>
    <mergeCell ref="AY97:AY98"/>
    <mergeCell ref="AZ97:AZ98"/>
    <mergeCell ref="BA97:BA98"/>
    <mergeCell ref="BB97:BB98"/>
    <mergeCell ref="BC97:BC98"/>
    <mergeCell ref="BD97:BD98"/>
    <mergeCell ref="BE97:BF98"/>
    <mergeCell ref="BG97:BJ98"/>
    <mergeCell ref="C98:P98"/>
    <mergeCell ref="C99:P99"/>
    <mergeCell ref="Q99:R99"/>
    <mergeCell ref="S99:T99"/>
    <mergeCell ref="U99:V99"/>
    <mergeCell ref="W99:X99"/>
    <mergeCell ref="Y99:Z99"/>
    <mergeCell ref="AA99:AB99"/>
    <mergeCell ref="AC99:AD99"/>
    <mergeCell ref="AE99:AF99"/>
    <mergeCell ref="BE99:BF99"/>
    <mergeCell ref="BG99:BJ99"/>
    <mergeCell ref="C96:P96"/>
    <mergeCell ref="Q96:R96"/>
    <mergeCell ref="S96:T96"/>
    <mergeCell ref="U96:V96"/>
    <mergeCell ref="W96:X96"/>
    <mergeCell ref="Y96:Z96"/>
    <mergeCell ref="AA96:AB96"/>
    <mergeCell ref="AC96:AD96"/>
    <mergeCell ref="AE96:AF96"/>
    <mergeCell ref="BE96:BF96"/>
    <mergeCell ref="BG96:BJ96"/>
    <mergeCell ref="C97:P97"/>
    <mergeCell ref="Q97:R98"/>
    <mergeCell ref="S97:T98"/>
    <mergeCell ref="U97:V98"/>
    <mergeCell ref="W97:X98"/>
    <mergeCell ref="Y97:Z98"/>
    <mergeCell ref="AA97:AB98"/>
    <mergeCell ref="AC97:AD98"/>
    <mergeCell ref="AE97:AF98"/>
    <mergeCell ref="AG97:AG98"/>
    <mergeCell ref="AH97:AH98"/>
    <mergeCell ref="AI97:AI98"/>
    <mergeCell ref="AJ97:AJ98"/>
    <mergeCell ref="AK97:AK98"/>
    <mergeCell ref="AL97:AL98"/>
    <mergeCell ref="AM97:AM98"/>
    <mergeCell ref="AN97:AN98"/>
    <mergeCell ref="AO97:AO98"/>
    <mergeCell ref="AP97:AP98"/>
    <mergeCell ref="AQ97:AQ98"/>
    <mergeCell ref="AR97:AR98"/>
    <mergeCell ref="C94:P94"/>
    <mergeCell ref="Q94:R94"/>
    <mergeCell ref="S94:T94"/>
    <mergeCell ref="U94:V94"/>
    <mergeCell ref="W94:X94"/>
    <mergeCell ref="Y94:Z94"/>
    <mergeCell ref="AA94:AB94"/>
    <mergeCell ref="AC94:AD94"/>
    <mergeCell ref="AE94:AF94"/>
    <mergeCell ref="BE94:BF94"/>
    <mergeCell ref="BG94:BJ94"/>
    <mergeCell ref="C95:P95"/>
    <mergeCell ref="Q95:R95"/>
    <mergeCell ref="S95:T95"/>
    <mergeCell ref="U95:V95"/>
    <mergeCell ref="W95:X95"/>
    <mergeCell ref="Y95:Z95"/>
    <mergeCell ref="AA95:AB95"/>
    <mergeCell ref="AC95:AD95"/>
    <mergeCell ref="AE95:AF95"/>
    <mergeCell ref="BE95:BF95"/>
    <mergeCell ref="BG91:BJ91"/>
    <mergeCell ref="C92:P92"/>
    <mergeCell ref="Q92:R92"/>
    <mergeCell ref="S92:T92"/>
    <mergeCell ref="U92:V92"/>
    <mergeCell ref="W92:X92"/>
    <mergeCell ref="Y92:Z92"/>
    <mergeCell ref="AA92:AB92"/>
    <mergeCell ref="AC92:AD92"/>
    <mergeCell ref="AE92:AF92"/>
    <mergeCell ref="BE92:BF92"/>
    <mergeCell ref="BG92:BJ92"/>
    <mergeCell ref="C93:P93"/>
    <mergeCell ref="Q93:R93"/>
    <mergeCell ref="S93:T93"/>
    <mergeCell ref="U93:V93"/>
    <mergeCell ref="W93:X93"/>
    <mergeCell ref="Y93:Z93"/>
    <mergeCell ref="AA93:AB93"/>
    <mergeCell ref="AC93:AD93"/>
    <mergeCell ref="AE93:AF93"/>
    <mergeCell ref="BE93:BF93"/>
    <mergeCell ref="BG93:BJ93"/>
    <mergeCell ref="AV89:AX89"/>
    <mergeCell ref="AY89:BA89"/>
    <mergeCell ref="BB89:BD89"/>
    <mergeCell ref="Y89:Z90"/>
    <mergeCell ref="AA89:AB90"/>
    <mergeCell ref="AC89:AD90"/>
    <mergeCell ref="AE89:AF90"/>
    <mergeCell ref="C91:P91"/>
    <mergeCell ref="Q91:R91"/>
    <mergeCell ref="S91:T91"/>
    <mergeCell ref="U91:V91"/>
    <mergeCell ref="W91:X91"/>
    <mergeCell ref="Y91:Z91"/>
    <mergeCell ref="AA91:AB91"/>
    <mergeCell ref="AC91:AD91"/>
    <mergeCell ref="AE91:AF91"/>
    <mergeCell ref="BE91:BF91"/>
    <mergeCell ref="C85:P85"/>
    <mergeCell ref="Q85:R85"/>
    <mergeCell ref="S85:T85"/>
    <mergeCell ref="U85:V85"/>
    <mergeCell ref="W85:X85"/>
    <mergeCell ref="Y85:Z85"/>
    <mergeCell ref="AA85:AB85"/>
    <mergeCell ref="AC85:AD85"/>
    <mergeCell ref="AE85:AF85"/>
    <mergeCell ref="BE85:BF85"/>
    <mergeCell ref="BG85:BJ85"/>
    <mergeCell ref="B86:BJ86"/>
    <mergeCell ref="U87:AF87"/>
    <mergeCell ref="AG87:BD87"/>
    <mergeCell ref="B87:B90"/>
    <mergeCell ref="C87:P90"/>
    <mergeCell ref="Q87:R90"/>
    <mergeCell ref="S87:T90"/>
    <mergeCell ref="BE87:BF90"/>
    <mergeCell ref="BG87:BJ90"/>
    <mergeCell ref="Y88:AF88"/>
    <mergeCell ref="AG88:AL88"/>
    <mergeCell ref="AM88:AR88"/>
    <mergeCell ref="AS88:AX88"/>
    <mergeCell ref="AY88:BD88"/>
    <mergeCell ref="U88:V90"/>
    <mergeCell ref="W88:X90"/>
    <mergeCell ref="AG89:AI89"/>
    <mergeCell ref="AJ89:AL89"/>
    <mergeCell ref="AM89:AO89"/>
    <mergeCell ref="AP89:AR89"/>
    <mergeCell ref="AS89:AU89"/>
    <mergeCell ref="C83:P83"/>
    <mergeCell ref="Q83:R83"/>
    <mergeCell ref="S83:T83"/>
    <mergeCell ref="U83:V83"/>
    <mergeCell ref="W83:X83"/>
    <mergeCell ref="Y83:Z83"/>
    <mergeCell ref="AA83:AB83"/>
    <mergeCell ref="AC83:AD83"/>
    <mergeCell ref="AE83:AF83"/>
    <mergeCell ref="BE83:BF83"/>
    <mergeCell ref="BG83:BJ83"/>
    <mergeCell ref="C84:P84"/>
    <mergeCell ref="Q84:R84"/>
    <mergeCell ref="S84:T84"/>
    <mergeCell ref="U84:V84"/>
    <mergeCell ref="W84:X84"/>
    <mergeCell ref="Y84:Z84"/>
    <mergeCell ref="AA84:AB84"/>
    <mergeCell ref="AC84:AD84"/>
    <mergeCell ref="AE84:AF84"/>
    <mergeCell ref="BE84:BF84"/>
    <mergeCell ref="BG84:BJ84"/>
    <mergeCell ref="C80:P80"/>
    <mergeCell ref="Q80:R80"/>
    <mergeCell ref="S80:T80"/>
    <mergeCell ref="U80:V80"/>
    <mergeCell ref="W80:X80"/>
    <mergeCell ref="Y80:Z80"/>
    <mergeCell ref="AA80:AB80"/>
    <mergeCell ref="AC80:AD80"/>
    <mergeCell ref="AE80:AF80"/>
    <mergeCell ref="BE80:BF80"/>
    <mergeCell ref="BG80:BJ80"/>
    <mergeCell ref="C82:P82"/>
    <mergeCell ref="Q82:R82"/>
    <mergeCell ref="S82:T82"/>
    <mergeCell ref="U82:V82"/>
    <mergeCell ref="W82:X82"/>
    <mergeCell ref="Y82:Z82"/>
    <mergeCell ref="AA82:AB82"/>
    <mergeCell ref="AC82:AD82"/>
    <mergeCell ref="AE82:AF82"/>
    <mergeCell ref="BE82:BF82"/>
    <mergeCell ref="BG82:BJ82"/>
    <mergeCell ref="C78:P78"/>
    <mergeCell ref="Q78:R78"/>
    <mergeCell ref="S78:T78"/>
    <mergeCell ref="U78:V78"/>
    <mergeCell ref="W78:X78"/>
    <mergeCell ref="Y78:Z78"/>
    <mergeCell ref="AA78:AB78"/>
    <mergeCell ref="AC78:AD78"/>
    <mergeCell ref="AE78:AF78"/>
    <mergeCell ref="BE78:BF78"/>
    <mergeCell ref="BG78:BJ78"/>
    <mergeCell ref="C79:P79"/>
    <mergeCell ref="Q79:R79"/>
    <mergeCell ref="S79:T79"/>
    <mergeCell ref="U79:V79"/>
    <mergeCell ref="W79:X79"/>
    <mergeCell ref="Y79:Z79"/>
    <mergeCell ref="AA79:AB79"/>
    <mergeCell ref="AC79:AD79"/>
    <mergeCell ref="AE79:AF79"/>
    <mergeCell ref="BE79:BF79"/>
    <mergeCell ref="BG79:BJ79"/>
    <mergeCell ref="C76:P76"/>
    <mergeCell ref="Q76:R76"/>
    <mergeCell ref="S76:T76"/>
    <mergeCell ref="U76:V76"/>
    <mergeCell ref="W76:X76"/>
    <mergeCell ref="Y76:Z76"/>
    <mergeCell ref="AA76:AB76"/>
    <mergeCell ref="AC76:AD76"/>
    <mergeCell ref="AE76:AF76"/>
    <mergeCell ref="BE76:BF76"/>
    <mergeCell ref="BG76:BJ76"/>
    <mergeCell ref="C77:P77"/>
    <mergeCell ref="Q77:R77"/>
    <mergeCell ref="S77:T77"/>
    <mergeCell ref="U77:V77"/>
    <mergeCell ref="W77:X77"/>
    <mergeCell ref="Y77:Z77"/>
    <mergeCell ref="AA77:AB77"/>
    <mergeCell ref="AC77:AD77"/>
    <mergeCell ref="AE77:AF77"/>
    <mergeCell ref="BE77:BF77"/>
    <mergeCell ref="BG77:BJ77"/>
    <mergeCell ref="C74:P74"/>
    <mergeCell ref="Q74:R74"/>
    <mergeCell ref="S74:T74"/>
    <mergeCell ref="U74:V74"/>
    <mergeCell ref="W74:X74"/>
    <mergeCell ref="Y74:Z74"/>
    <mergeCell ref="AA74:AB74"/>
    <mergeCell ref="AC74:AD74"/>
    <mergeCell ref="AE74:AF74"/>
    <mergeCell ref="BE74:BF74"/>
    <mergeCell ref="BG74:BJ74"/>
    <mergeCell ref="C75:P75"/>
    <mergeCell ref="Q75:R75"/>
    <mergeCell ref="S75:T75"/>
    <mergeCell ref="U75:V75"/>
    <mergeCell ref="W75:X75"/>
    <mergeCell ref="Y75:Z75"/>
    <mergeCell ref="AA75:AB75"/>
    <mergeCell ref="AC75:AD75"/>
    <mergeCell ref="AE75:AF75"/>
    <mergeCell ref="BE75:BF75"/>
    <mergeCell ref="BG75:BJ75"/>
    <mergeCell ref="AS71:AS72"/>
    <mergeCell ref="AT71:AT72"/>
    <mergeCell ref="AU71:AU72"/>
    <mergeCell ref="AV71:AV72"/>
    <mergeCell ref="AW71:AW72"/>
    <mergeCell ref="AX71:AX72"/>
    <mergeCell ref="AY71:AY72"/>
    <mergeCell ref="AZ71:AZ72"/>
    <mergeCell ref="BA71:BA72"/>
    <mergeCell ref="BB71:BB72"/>
    <mergeCell ref="BC71:BC72"/>
    <mergeCell ref="BD71:BD72"/>
    <mergeCell ref="BE71:BF72"/>
    <mergeCell ref="C72:P72"/>
    <mergeCell ref="BG71:BJ71"/>
    <mergeCell ref="BG72:BJ72"/>
    <mergeCell ref="C73:P73"/>
    <mergeCell ref="Q73:R73"/>
    <mergeCell ref="S73:T73"/>
    <mergeCell ref="U73:V73"/>
    <mergeCell ref="W73:X73"/>
    <mergeCell ref="Y73:Z73"/>
    <mergeCell ref="AA73:AB73"/>
    <mergeCell ref="AC73:AD73"/>
    <mergeCell ref="AE73:AF73"/>
    <mergeCell ref="BE73:BF73"/>
    <mergeCell ref="BG73:BJ73"/>
    <mergeCell ref="C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BE70:BF70"/>
    <mergeCell ref="BG70:BJ70"/>
    <mergeCell ref="C71:P71"/>
    <mergeCell ref="Q71:R72"/>
    <mergeCell ref="S71:T72"/>
    <mergeCell ref="U71:V72"/>
    <mergeCell ref="W71:X72"/>
    <mergeCell ref="Y71:Z72"/>
    <mergeCell ref="AA71:AB72"/>
    <mergeCell ref="AC71:AD72"/>
    <mergeCell ref="AE71:AF72"/>
    <mergeCell ref="AG71:AG72"/>
    <mergeCell ref="AH71:AH72"/>
    <mergeCell ref="AI71:AI72"/>
    <mergeCell ref="AJ71:AJ72"/>
    <mergeCell ref="AK71:AK72"/>
    <mergeCell ref="AL71:AL72"/>
    <mergeCell ref="AM71:AM72"/>
    <mergeCell ref="AN71:AN72"/>
    <mergeCell ref="AO71:AO72"/>
    <mergeCell ref="AP71:AP72"/>
    <mergeCell ref="AQ71:AQ72"/>
    <mergeCell ref="AR71:AR72"/>
    <mergeCell ref="AO68:AO69"/>
    <mergeCell ref="AP68:AP69"/>
    <mergeCell ref="AQ68:AQ69"/>
    <mergeCell ref="AR68:AR69"/>
    <mergeCell ref="AS68:AS69"/>
    <mergeCell ref="AT68:AT69"/>
    <mergeCell ref="AU68:AU69"/>
    <mergeCell ref="AV68:AV69"/>
    <mergeCell ref="AW68:AW69"/>
    <mergeCell ref="AX68:AX69"/>
    <mergeCell ref="AY68:AY69"/>
    <mergeCell ref="AZ68:AZ69"/>
    <mergeCell ref="BA68:BA69"/>
    <mergeCell ref="BB68:BB69"/>
    <mergeCell ref="BC68:BC69"/>
    <mergeCell ref="BD68:BD69"/>
    <mergeCell ref="BE68:BF69"/>
    <mergeCell ref="C68:P68"/>
    <mergeCell ref="Q68:R69"/>
    <mergeCell ref="S68:T69"/>
    <mergeCell ref="U68:V69"/>
    <mergeCell ref="W68:X69"/>
    <mergeCell ref="Y68:Z69"/>
    <mergeCell ref="AA68:AB69"/>
    <mergeCell ref="AC68:AD69"/>
    <mergeCell ref="AE68:AF69"/>
    <mergeCell ref="AG68:AG69"/>
    <mergeCell ref="AH68:AH69"/>
    <mergeCell ref="AI68:AI69"/>
    <mergeCell ref="AJ68:AJ69"/>
    <mergeCell ref="AK68:AK69"/>
    <mergeCell ref="AL68:AL69"/>
    <mergeCell ref="AM68:AM69"/>
    <mergeCell ref="AN68:AN69"/>
    <mergeCell ref="C69:P69"/>
    <mergeCell ref="C66:P66"/>
    <mergeCell ref="Q66:R66"/>
    <mergeCell ref="S66:T66"/>
    <mergeCell ref="U66:V66"/>
    <mergeCell ref="W66:X66"/>
    <mergeCell ref="Y66:Z66"/>
    <mergeCell ref="AA66:AB66"/>
    <mergeCell ref="AC66:AD66"/>
    <mergeCell ref="AE66:AF66"/>
    <mergeCell ref="BE66:BF66"/>
    <mergeCell ref="BG66:BJ66"/>
    <mergeCell ref="C67:P67"/>
    <mergeCell ref="Q67:R67"/>
    <mergeCell ref="S67:T67"/>
    <mergeCell ref="U67:V67"/>
    <mergeCell ref="W67:X67"/>
    <mergeCell ref="Y67:Z67"/>
    <mergeCell ref="AA67:AB67"/>
    <mergeCell ref="AC67:AD67"/>
    <mergeCell ref="AE67:AF67"/>
    <mergeCell ref="BE67:BF67"/>
    <mergeCell ref="BG67:BJ67"/>
    <mergeCell ref="C64:P64"/>
    <mergeCell ref="Q64:R64"/>
    <mergeCell ref="S64:T64"/>
    <mergeCell ref="U64:V64"/>
    <mergeCell ref="W64:X64"/>
    <mergeCell ref="Y64:Z64"/>
    <mergeCell ref="AA64:AB64"/>
    <mergeCell ref="AC64:AD64"/>
    <mergeCell ref="AE64:AF64"/>
    <mergeCell ref="BE64:BF64"/>
    <mergeCell ref="BG64:BJ64"/>
    <mergeCell ref="C65:P65"/>
    <mergeCell ref="Q65:R65"/>
    <mergeCell ref="S65:T65"/>
    <mergeCell ref="U65:V65"/>
    <mergeCell ref="W65:X65"/>
    <mergeCell ref="Y65:Z65"/>
    <mergeCell ref="AA65:AB65"/>
    <mergeCell ref="AC65:AD65"/>
    <mergeCell ref="AE65:AF65"/>
    <mergeCell ref="BE65:BF65"/>
    <mergeCell ref="BG65:BJ65"/>
    <mergeCell ref="BG60:BJ61"/>
    <mergeCell ref="C61:P61"/>
    <mergeCell ref="C62:P62"/>
    <mergeCell ref="Q62:R62"/>
    <mergeCell ref="S62:T62"/>
    <mergeCell ref="U62:V62"/>
    <mergeCell ref="W62:X62"/>
    <mergeCell ref="Y62:Z62"/>
    <mergeCell ref="AA62:AB62"/>
    <mergeCell ref="AC62:AD62"/>
    <mergeCell ref="AE62:AF62"/>
    <mergeCell ref="BE62:BF62"/>
    <mergeCell ref="BG62:BJ62"/>
    <mergeCell ref="C63:P63"/>
    <mergeCell ref="Q63:R63"/>
    <mergeCell ref="S63:T63"/>
    <mergeCell ref="U63:V63"/>
    <mergeCell ref="W63:X63"/>
    <mergeCell ref="Y63:Z63"/>
    <mergeCell ref="AA63:AB63"/>
    <mergeCell ref="AC63:AD63"/>
    <mergeCell ref="AE63:AF63"/>
    <mergeCell ref="BE63:BF63"/>
    <mergeCell ref="BG63:BJ63"/>
    <mergeCell ref="AO60:AO61"/>
    <mergeCell ref="AP60:AP61"/>
    <mergeCell ref="AQ60:AQ61"/>
    <mergeCell ref="AR60:AR61"/>
    <mergeCell ref="AS60:AS61"/>
    <mergeCell ref="AT60:AT61"/>
    <mergeCell ref="AU60:AU61"/>
    <mergeCell ref="AV60:AV61"/>
    <mergeCell ref="AW60:AW61"/>
    <mergeCell ref="AX60:AX61"/>
    <mergeCell ref="AY60:AY61"/>
    <mergeCell ref="AZ60:AZ61"/>
    <mergeCell ref="BA60:BA61"/>
    <mergeCell ref="BB60:BB61"/>
    <mergeCell ref="BC60:BC61"/>
    <mergeCell ref="BD60:BD61"/>
    <mergeCell ref="BE60:BF61"/>
    <mergeCell ref="C60:P60"/>
    <mergeCell ref="Q60:R61"/>
    <mergeCell ref="S60:T61"/>
    <mergeCell ref="U60:V61"/>
    <mergeCell ref="W60:X61"/>
    <mergeCell ref="Y60:Z61"/>
    <mergeCell ref="AA60:AB61"/>
    <mergeCell ref="AC60:AD61"/>
    <mergeCell ref="AE60:AF61"/>
    <mergeCell ref="AG60:AG61"/>
    <mergeCell ref="AH60:AH61"/>
    <mergeCell ref="AI60:AI61"/>
    <mergeCell ref="AJ60:AJ61"/>
    <mergeCell ref="AK60:AK61"/>
    <mergeCell ref="AL60:AL61"/>
    <mergeCell ref="AM60:AM61"/>
    <mergeCell ref="AN60:AN61"/>
    <mergeCell ref="C58:P58"/>
    <mergeCell ref="Q58:R58"/>
    <mergeCell ref="S58:T58"/>
    <mergeCell ref="U58:V58"/>
    <mergeCell ref="W58:X58"/>
    <mergeCell ref="Y58:Z58"/>
    <mergeCell ref="AA58:AB58"/>
    <mergeCell ref="AC58:AD58"/>
    <mergeCell ref="AE58:AF58"/>
    <mergeCell ref="BE58:BF58"/>
    <mergeCell ref="BG58:BJ58"/>
    <mergeCell ref="C59:P59"/>
    <mergeCell ref="Q59:R59"/>
    <mergeCell ref="S59:T59"/>
    <mergeCell ref="U59:V59"/>
    <mergeCell ref="W59:X59"/>
    <mergeCell ref="Y59:Z59"/>
    <mergeCell ref="AA59:AB59"/>
    <mergeCell ref="AC59:AD59"/>
    <mergeCell ref="AE59:AF59"/>
    <mergeCell ref="BE59:BF59"/>
    <mergeCell ref="BG59:BJ59"/>
    <mergeCell ref="C56:P56"/>
    <mergeCell ref="Q56:R56"/>
    <mergeCell ref="S56:T56"/>
    <mergeCell ref="U56:V56"/>
    <mergeCell ref="W56:X56"/>
    <mergeCell ref="Y56:Z56"/>
    <mergeCell ref="AA56:AB56"/>
    <mergeCell ref="AC56:AD56"/>
    <mergeCell ref="AE56:AF56"/>
    <mergeCell ref="BE56:BF56"/>
    <mergeCell ref="BG56:BJ56"/>
    <mergeCell ref="C57:P57"/>
    <mergeCell ref="Q57:R57"/>
    <mergeCell ref="S57:T57"/>
    <mergeCell ref="U57:V57"/>
    <mergeCell ref="W57:X57"/>
    <mergeCell ref="Y57:Z57"/>
    <mergeCell ref="AA57:AB57"/>
    <mergeCell ref="AC57:AD57"/>
    <mergeCell ref="AE57:AF57"/>
    <mergeCell ref="BE57:BF57"/>
    <mergeCell ref="BG57:BJ57"/>
    <mergeCell ref="C54:P54"/>
    <mergeCell ref="Q54:R54"/>
    <mergeCell ref="S54:T54"/>
    <mergeCell ref="U54:V54"/>
    <mergeCell ref="W54:X54"/>
    <mergeCell ref="Y54:Z54"/>
    <mergeCell ref="AA54:AB54"/>
    <mergeCell ref="AC54:AD54"/>
    <mergeCell ref="AE54:AF54"/>
    <mergeCell ref="BE54:BF54"/>
    <mergeCell ref="BG54:BJ54"/>
    <mergeCell ref="C55:P55"/>
    <mergeCell ref="Q55:R55"/>
    <mergeCell ref="S55:T55"/>
    <mergeCell ref="U55:V55"/>
    <mergeCell ref="W55:X55"/>
    <mergeCell ref="Y55:Z55"/>
    <mergeCell ref="AA55:AB55"/>
    <mergeCell ref="AC55:AD55"/>
    <mergeCell ref="AE55:AF55"/>
    <mergeCell ref="BE55:BF55"/>
    <mergeCell ref="BG55:BJ55"/>
    <mergeCell ref="C52:P52"/>
    <mergeCell ref="Q52:R52"/>
    <mergeCell ref="S52:T52"/>
    <mergeCell ref="U52:V52"/>
    <mergeCell ref="W52:X52"/>
    <mergeCell ref="Y52:Z52"/>
    <mergeCell ref="AA52:AB52"/>
    <mergeCell ref="AC52:AD52"/>
    <mergeCell ref="AE52:AF52"/>
    <mergeCell ref="BE52:BF52"/>
    <mergeCell ref="BG52:BJ52"/>
    <mergeCell ref="C53:P53"/>
    <mergeCell ref="Q53:R53"/>
    <mergeCell ref="S53:T53"/>
    <mergeCell ref="U53:V53"/>
    <mergeCell ref="W53:X53"/>
    <mergeCell ref="Y53:Z53"/>
    <mergeCell ref="AA53:AB53"/>
    <mergeCell ref="AC53:AD53"/>
    <mergeCell ref="AE53:AF53"/>
    <mergeCell ref="BE53:BF53"/>
    <mergeCell ref="BG53:BJ53"/>
    <mergeCell ref="C50:P50"/>
    <mergeCell ref="Q50:R50"/>
    <mergeCell ref="S50:T50"/>
    <mergeCell ref="U50:V50"/>
    <mergeCell ref="W50:X50"/>
    <mergeCell ref="Y50:Z50"/>
    <mergeCell ref="AA50:AB50"/>
    <mergeCell ref="AC50:AD50"/>
    <mergeCell ref="AE50:AF50"/>
    <mergeCell ref="BE50:BF50"/>
    <mergeCell ref="BG50:BJ50"/>
    <mergeCell ref="C51:P51"/>
    <mergeCell ref="Q51:R51"/>
    <mergeCell ref="S51:T51"/>
    <mergeCell ref="U51:V51"/>
    <mergeCell ref="W51:X51"/>
    <mergeCell ref="Y51:Z51"/>
    <mergeCell ref="AA51:AB51"/>
    <mergeCell ref="AC51:AD51"/>
    <mergeCell ref="AE51:AF51"/>
    <mergeCell ref="BE51:BF51"/>
    <mergeCell ref="BG51:BJ51"/>
    <mergeCell ref="C48:P48"/>
    <mergeCell ref="Q48:R48"/>
    <mergeCell ref="S48:T48"/>
    <mergeCell ref="U48:V48"/>
    <mergeCell ref="W48:X48"/>
    <mergeCell ref="Y48:Z48"/>
    <mergeCell ref="AA48:AB48"/>
    <mergeCell ref="AC48:AD48"/>
    <mergeCell ref="AE48:AF48"/>
    <mergeCell ref="BE48:BF48"/>
    <mergeCell ref="BG48:BJ48"/>
    <mergeCell ref="C49:P49"/>
    <mergeCell ref="Q49:R49"/>
    <mergeCell ref="S49:T49"/>
    <mergeCell ref="U49:V49"/>
    <mergeCell ref="W49:X49"/>
    <mergeCell ref="Y49:Z49"/>
    <mergeCell ref="AA49:AB49"/>
    <mergeCell ref="AC49:AD49"/>
    <mergeCell ref="AE49:AF49"/>
    <mergeCell ref="BE49:BF49"/>
    <mergeCell ref="BG49:BJ49"/>
    <mergeCell ref="C46:P46"/>
    <mergeCell ref="Q46:R46"/>
    <mergeCell ref="S46:T46"/>
    <mergeCell ref="U46:V46"/>
    <mergeCell ref="W46:X46"/>
    <mergeCell ref="Y46:Z46"/>
    <mergeCell ref="AA46:AB46"/>
    <mergeCell ref="AC46:AD46"/>
    <mergeCell ref="AE46:AF46"/>
    <mergeCell ref="BE46:BF46"/>
    <mergeCell ref="BG46:BJ46"/>
    <mergeCell ref="C47:P47"/>
    <mergeCell ref="Q47:R47"/>
    <mergeCell ref="S47:T47"/>
    <mergeCell ref="U47:V47"/>
    <mergeCell ref="W47:X47"/>
    <mergeCell ref="Y47:Z47"/>
    <mergeCell ref="AA47:AB47"/>
    <mergeCell ref="AC47:AD47"/>
    <mergeCell ref="AE47:AF47"/>
    <mergeCell ref="BE47:BF47"/>
    <mergeCell ref="BG47:BJ47"/>
    <mergeCell ref="C44:P44"/>
    <mergeCell ref="Q44:R44"/>
    <mergeCell ref="S44:T44"/>
    <mergeCell ref="U44:V44"/>
    <mergeCell ref="W44:X44"/>
    <mergeCell ref="Y44:Z44"/>
    <mergeCell ref="AA44:AB44"/>
    <mergeCell ref="AC44:AD44"/>
    <mergeCell ref="AE44:AF44"/>
    <mergeCell ref="BE44:BF44"/>
    <mergeCell ref="BG44:BJ44"/>
    <mergeCell ref="C45:P45"/>
    <mergeCell ref="Q45:R45"/>
    <mergeCell ref="S45:T45"/>
    <mergeCell ref="U45:V45"/>
    <mergeCell ref="W45:X45"/>
    <mergeCell ref="Y45:Z45"/>
    <mergeCell ref="AA45:AB45"/>
    <mergeCell ref="AC45:AD45"/>
    <mergeCell ref="AE45:AF45"/>
    <mergeCell ref="BE45:BF45"/>
    <mergeCell ref="BG45:BJ45"/>
    <mergeCell ref="C42:P42"/>
    <mergeCell ref="Q42:R42"/>
    <mergeCell ref="S42:T42"/>
    <mergeCell ref="U42:V42"/>
    <mergeCell ref="W42:X42"/>
    <mergeCell ref="Y42:Z42"/>
    <mergeCell ref="AA42:AB42"/>
    <mergeCell ref="AC42:AD42"/>
    <mergeCell ref="AE42:AF42"/>
    <mergeCell ref="BE42:BF42"/>
    <mergeCell ref="BG42:BJ42"/>
    <mergeCell ref="C43:P43"/>
    <mergeCell ref="Q43:R43"/>
    <mergeCell ref="S43:T43"/>
    <mergeCell ref="U43:V43"/>
    <mergeCell ref="W43:X43"/>
    <mergeCell ref="Y43:Z43"/>
    <mergeCell ref="AA43:AB43"/>
    <mergeCell ref="AC43:AD43"/>
    <mergeCell ref="AE43:AF43"/>
    <mergeCell ref="BE43:BF43"/>
    <mergeCell ref="BG43:BJ43"/>
    <mergeCell ref="C41:P41"/>
    <mergeCell ref="Q41:R41"/>
    <mergeCell ref="S41:T41"/>
    <mergeCell ref="U41:V41"/>
    <mergeCell ref="W41:X41"/>
    <mergeCell ref="Y41:Z41"/>
    <mergeCell ref="AA41:AB41"/>
    <mergeCell ref="AC41:AD41"/>
    <mergeCell ref="AE41:AF41"/>
    <mergeCell ref="BE41:BF41"/>
    <mergeCell ref="BG41:BJ41"/>
    <mergeCell ref="C36:P36"/>
    <mergeCell ref="Q36:R36"/>
    <mergeCell ref="S36:T36"/>
    <mergeCell ref="U36:V36"/>
    <mergeCell ref="W36:X36"/>
    <mergeCell ref="Y36:Z36"/>
    <mergeCell ref="AA36:AB36"/>
    <mergeCell ref="AC36:AD36"/>
    <mergeCell ref="AE36:AF36"/>
    <mergeCell ref="BE36:BF36"/>
    <mergeCell ref="BG36:BJ36"/>
    <mergeCell ref="C37:P37"/>
    <mergeCell ref="Q37:R37"/>
    <mergeCell ref="S37:T37"/>
    <mergeCell ref="U37:V37"/>
    <mergeCell ref="W37:X37"/>
    <mergeCell ref="Y37:Z37"/>
    <mergeCell ref="AA37:AB37"/>
    <mergeCell ref="AC37:AD37"/>
    <mergeCell ref="AE37:AF37"/>
    <mergeCell ref="BE37:BF37"/>
    <mergeCell ref="AG32:BD32"/>
    <mergeCell ref="B32:B35"/>
    <mergeCell ref="C32:P35"/>
    <mergeCell ref="Q32:R35"/>
    <mergeCell ref="S32:T35"/>
    <mergeCell ref="BE32:BF35"/>
    <mergeCell ref="BG32:BJ35"/>
    <mergeCell ref="Y33:AF33"/>
    <mergeCell ref="AG33:AL33"/>
    <mergeCell ref="AM33:AR33"/>
    <mergeCell ref="AS33:AX33"/>
    <mergeCell ref="AY33:BD33"/>
    <mergeCell ref="U33:V35"/>
    <mergeCell ref="W33:X35"/>
    <mergeCell ref="AG34:AI34"/>
    <mergeCell ref="AJ34:AL34"/>
    <mergeCell ref="AM34:AO34"/>
    <mergeCell ref="AP34:AR34"/>
    <mergeCell ref="AS34:AU34"/>
    <mergeCell ref="AV34:AX34"/>
    <mergeCell ref="AY34:BA34"/>
    <mergeCell ref="BB34:BD34"/>
    <mergeCell ref="Y34:Z35"/>
    <mergeCell ref="AA34:AB35"/>
    <mergeCell ref="AC34:AD35"/>
    <mergeCell ref="AE34:AF35"/>
    <mergeCell ref="B17:B18"/>
    <mergeCell ref="G17:G18"/>
    <mergeCell ref="K17:K18"/>
    <mergeCell ref="T17:T18"/>
    <mergeCell ref="X17:X18"/>
    <mergeCell ref="AB17:AB18"/>
    <mergeCell ref="AG17:AG18"/>
    <mergeCell ref="AK17:AK18"/>
    <mergeCell ref="AT17:AT18"/>
    <mergeCell ref="AX17:AX18"/>
    <mergeCell ref="BC17:BC18"/>
    <mergeCell ref="BD17:BD18"/>
    <mergeCell ref="BE17:BE18"/>
    <mergeCell ref="BF17:BF18"/>
    <mergeCell ref="BG17:BG18"/>
    <mergeCell ref="BH17:BH18"/>
    <mergeCell ref="BI17:BI18"/>
    <mergeCell ref="BG68:BJ68"/>
    <mergeCell ref="BG69:BJ69"/>
    <mergeCell ref="C1:BG1"/>
    <mergeCell ref="C2:I2"/>
    <mergeCell ref="X2:AV2"/>
    <mergeCell ref="AW3:BI3"/>
    <mergeCell ref="AW4:BD4"/>
    <mergeCell ref="P5:AU5"/>
    <mergeCell ref="AW5:BD5"/>
    <mergeCell ref="AW6:BJ7"/>
    <mergeCell ref="C7:Q7"/>
    <mergeCell ref="U7:AU7"/>
    <mergeCell ref="U8:AU8"/>
    <mergeCell ref="AW9:BB9"/>
    <mergeCell ref="S10:AV10"/>
    <mergeCell ref="AB11:AP11"/>
    <mergeCell ref="AW11:BF12"/>
    <mergeCell ref="C17:F17"/>
    <mergeCell ref="H17:J17"/>
    <mergeCell ref="L17:O17"/>
    <mergeCell ref="P17:S17"/>
    <mergeCell ref="U17:W17"/>
    <mergeCell ref="Y17:AA17"/>
    <mergeCell ref="AC17:AF17"/>
    <mergeCell ref="AH17:AJ17"/>
    <mergeCell ref="AL17:AO17"/>
    <mergeCell ref="AP17:AS17"/>
    <mergeCell ref="AU17:AW17"/>
    <mergeCell ref="AY17:BB17"/>
    <mergeCell ref="BJ17:BJ18"/>
    <mergeCell ref="BG37:BJ37"/>
    <mergeCell ref="U32:AF32"/>
  </mergeCells>
  <printOptions horizontalCentered="1"/>
  <pageMargins left="0.04" right="0.04" top="0.39" bottom="0" header="0" footer="0"/>
  <pageSetup paperSize="8" scale="10" fitToHeight="0" pageOrder="overThenDown" orientation="portrait" r:id="rId1"/>
  <rowBreaks count="2" manualBreakCount="2">
    <brk id="85" max="16383" man="1"/>
    <brk id="150" max="61" man="1"/>
  </rowBreaks>
  <colBreaks count="1" manualBreakCount="1">
    <brk id="6" max="20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3" sqref="F43"/>
    </sheetView>
  </sheetViews>
  <sheetFormatPr defaultRowHeight="13.2" x14ac:dyDescent="0.25"/>
  <sheetData/>
  <pageMargins left="0.7" right="0.7" top="0.75" bottom="0.75" header="0.3" footer="0.3"/>
  <pageSetup paperSize="9" pageOrder="overThenDown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  <pageSetup paperSize="9" pageOrder="overThenDown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ТУП</vt:lpstr>
      <vt:lpstr>Лист3</vt:lpstr>
      <vt:lpstr>Лист1</vt:lpstr>
      <vt:lpstr>ТУП!Область_печати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Михайлова Инна Николаевна</cp:lastModifiedBy>
  <cp:revision>0</cp:revision>
  <cp:lastPrinted>2021-03-31T11:08:11Z</cp:lastPrinted>
  <dcterms:created xsi:type="dcterms:W3CDTF">1999-02-26T09:40:51Z</dcterms:created>
  <dcterms:modified xsi:type="dcterms:W3CDTF">2021-06-07T09:24:43Z</dcterms:modified>
</cp:coreProperties>
</file>